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18028ee4e0ffe6e/Wandelpunt/01 Website/Wandeltechieken/Checklists/Checklists V1/"/>
    </mc:Choice>
  </mc:AlternateContent>
  <xr:revisionPtr revIDLastSave="1567" documentId="8_{29BAFEAC-894E-BF40-AD56-A0806F7AF186}" xr6:coauthVersionLast="45" xr6:coauthVersionMax="45" xr10:uidLastSave="{F851C1FF-CACD-B64A-A277-54189B2A06C8}"/>
  <bookViews>
    <workbookView minimized="1" xWindow="34920" yWindow="460" windowWidth="32660" windowHeight="28340" xr2:uid="{88D70D02-D75D-674C-9E45-DBB4FAC32A6F}"/>
  </bookViews>
  <sheets>
    <sheet name="Checklist" sheetId="5" r:id="rId1"/>
    <sheet name="Demo" sheetId="3" r:id="rId2"/>
  </sheets>
  <definedNames>
    <definedName name="_xlnm.Print_Area" localSheetId="0">Checklist!$A$1:$T$113</definedName>
    <definedName name="_xlnm.Print_Area" localSheetId="1">Demo!$A$1:$T$113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03" i="5" l="1"/>
  <c r="O98" i="5"/>
  <c r="O97" i="5"/>
  <c r="L96" i="5"/>
  <c r="J96" i="5"/>
  <c r="O96" i="5" s="1"/>
  <c r="J95" i="5"/>
  <c r="O95" i="5" s="1"/>
  <c r="J94" i="5"/>
  <c r="O94" i="5" s="1"/>
  <c r="P90" i="5"/>
  <c r="O90" i="5"/>
  <c r="P89" i="5"/>
  <c r="O89" i="5"/>
  <c r="P88" i="5"/>
  <c r="O88" i="5"/>
  <c r="P87" i="5"/>
  <c r="O87" i="5"/>
  <c r="P86" i="5"/>
  <c r="O86" i="5"/>
  <c r="C87" i="5" s="1"/>
  <c r="O84" i="5"/>
  <c r="O83" i="5"/>
  <c r="O82" i="5"/>
  <c r="O81" i="5"/>
  <c r="O80" i="5"/>
  <c r="O79" i="5"/>
  <c r="O78" i="5"/>
  <c r="O77" i="5"/>
  <c r="O76" i="5"/>
  <c r="O75" i="5"/>
  <c r="O73" i="5"/>
  <c r="O72" i="5"/>
  <c r="O71" i="5"/>
  <c r="O70" i="5"/>
  <c r="O69" i="5"/>
  <c r="O67" i="5"/>
  <c r="O66" i="5"/>
  <c r="O65" i="5"/>
  <c r="O64" i="5"/>
  <c r="O63" i="5"/>
  <c r="O62" i="5"/>
  <c r="O61" i="5"/>
  <c r="O60" i="5"/>
  <c r="O59" i="5"/>
  <c r="O58" i="5"/>
  <c r="O56" i="5"/>
  <c r="O55" i="5"/>
  <c r="O54" i="5"/>
  <c r="O53" i="5"/>
  <c r="O52" i="5"/>
  <c r="O51" i="5"/>
  <c r="O50" i="5"/>
  <c r="O49" i="5"/>
  <c r="O48" i="5"/>
  <c r="O47" i="5"/>
  <c r="O46" i="5"/>
  <c r="O45" i="5"/>
  <c r="O43" i="5"/>
  <c r="O42" i="5"/>
  <c r="O41" i="5"/>
  <c r="O40" i="5"/>
  <c r="C41" i="5" s="1"/>
  <c r="O38" i="5"/>
  <c r="O37" i="5"/>
  <c r="O36" i="5"/>
  <c r="O35" i="5"/>
  <c r="O34" i="5"/>
  <c r="O33" i="5"/>
  <c r="O32" i="5"/>
  <c r="P31" i="5"/>
  <c r="O31" i="5"/>
  <c r="P30" i="5"/>
  <c r="P29" i="5"/>
  <c r="P28" i="5"/>
  <c r="P27" i="5"/>
  <c r="O27" i="5"/>
  <c r="P26" i="5"/>
  <c r="P25" i="5"/>
  <c r="O25" i="5"/>
  <c r="O23" i="5"/>
  <c r="O22" i="5"/>
  <c r="P21" i="5"/>
  <c r="O20" i="5"/>
  <c r="O19" i="5"/>
  <c r="O18" i="5"/>
  <c r="P17" i="5"/>
  <c r="O17" i="5"/>
  <c r="P16" i="5"/>
  <c r="O16" i="5"/>
  <c r="P15" i="5"/>
  <c r="J95" i="3"/>
  <c r="J96" i="3"/>
  <c r="J94" i="3"/>
  <c r="O94" i="3" s="1"/>
  <c r="P103" i="3"/>
  <c r="O98" i="3"/>
  <c r="O95" i="3"/>
  <c r="O97" i="3"/>
  <c r="O46" i="3"/>
  <c r="O47" i="3"/>
  <c r="O48" i="3"/>
  <c r="O49" i="3"/>
  <c r="O50" i="3"/>
  <c r="O51" i="3"/>
  <c r="O52" i="3"/>
  <c r="O53" i="3"/>
  <c r="O54" i="3"/>
  <c r="O55" i="3"/>
  <c r="O56" i="3"/>
  <c r="O45" i="3"/>
  <c r="O76" i="3"/>
  <c r="O77" i="3"/>
  <c r="O78" i="3"/>
  <c r="O79" i="3"/>
  <c r="O80" i="3"/>
  <c r="O81" i="3"/>
  <c r="O82" i="3"/>
  <c r="O83" i="3"/>
  <c r="O84" i="3"/>
  <c r="O75" i="3"/>
  <c r="O59" i="3"/>
  <c r="O60" i="3"/>
  <c r="O61" i="3"/>
  <c r="O62" i="3"/>
  <c r="O63" i="3"/>
  <c r="O64" i="3"/>
  <c r="O65" i="3"/>
  <c r="O66" i="3"/>
  <c r="O67" i="3"/>
  <c r="O58" i="3"/>
  <c r="O70" i="3"/>
  <c r="O71" i="3"/>
  <c r="O72" i="3"/>
  <c r="O73" i="3"/>
  <c r="O69" i="3"/>
  <c r="P31" i="3"/>
  <c r="O31" i="3"/>
  <c r="P27" i="3"/>
  <c r="O27" i="3"/>
  <c r="O35" i="3"/>
  <c r="P25" i="3"/>
  <c r="O25" i="3"/>
  <c r="O33" i="3"/>
  <c r="P26" i="3"/>
  <c r="P28" i="3"/>
  <c r="P29" i="3"/>
  <c r="P30" i="3"/>
  <c r="O37" i="3"/>
  <c r="O38" i="3"/>
  <c r="O34" i="3"/>
  <c r="O36" i="3"/>
  <c r="O32" i="3"/>
  <c r="O87" i="3"/>
  <c r="P87" i="3"/>
  <c r="O88" i="3"/>
  <c r="P88" i="3"/>
  <c r="O89" i="3"/>
  <c r="P89" i="3"/>
  <c r="O90" i="3"/>
  <c r="P90" i="3"/>
  <c r="P86" i="3"/>
  <c r="O86" i="3"/>
  <c r="O41" i="3"/>
  <c r="O42" i="3"/>
  <c r="O43" i="3"/>
  <c r="O40" i="3"/>
  <c r="O17" i="3"/>
  <c r="P17" i="3"/>
  <c r="P16" i="3"/>
  <c r="O16" i="3"/>
  <c r="O18" i="3"/>
  <c r="O19" i="3"/>
  <c r="O22" i="3"/>
  <c r="O23" i="3"/>
  <c r="P21" i="3"/>
  <c r="P15" i="3"/>
  <c r="C76" i="5" l="1"/>
  <c r="C70" i="5"/>
  <c r="C59" i="5"/>
  <c r="C46" i="5"/>
  <c r="P102" i="5"/>
  <c r="P104" i="5" s="1"/>
  <c r="C26" i="5"/>
  <c r="O103" i="5"/>
  <c r="O102" i="5"/>
  <c r="C16" i="5"/>
  <c r="C41" i="3"/>
  <c r="C76" i="3"/>
  <c r="C26" i="3"/>
  <c r="C70" i="3"/>
  <c r="C46" i="3"/>
  <c r="C87" i="3"/>
  <c r="C59" i="3"/>
  <c r="P102" i="3"/>
  <c r="L96" i="3"/>
  <c r="O96" i="3" s="1"/>
  <c r="O103" i="3" s="1"/>
  <c r="D26" i="5" l="1"/>
  <c r="O104" i="5"/>
  <c r="D46" i="5"/>
  <c r="D41" i="5"/>
  <c r="D59" i="5"/>
  <c r="D16" i="5"/>
  <c r="D76" i="5"/>
  <c r="D87" i="5"/>
  <c r="D70" i="5"/>
  <c r="L20" i="3"/>
  <c r="O20" i="3" s="1"/>
  <c r="O102" i="3" l="1"/>
  <c r="C16" i="3"/>
  <c r="P104" i="3"/>
  <c r="D16" i="3" l="1"/>
  <c r="D41" i="3"/>
  <c r="D46" i="3"/>
  <c r="D59" i="3"/>
  <c r="D76" i="3"/>
  <c r="D26" i="3"/>
  <c r="D87" i="3"/>
  <c r="D70" i="3"/>
  <c r="O104" i="3"/>
</calcChain>
</file>

<file path=xl/sharedStrings.xml><?xml version="1.0" encoding="utf-8"?>
<sst xmlns="http://schemas.openxmlformats.org/spreadsheetml/2006/main" count="275" uniqueCount="163">
  <si>
    <t>Wandelstokken</t>
  </si>
  <si>
    <t>Wandelkousen</t>
  </si>
  <si>
    <t>Reddingsdeken</t>
  </si>
  <si>
    <t>Check</t>
  </si>
  <si>
    <t>Zitmatje</t>
  </si>
  <si>
    <t>Buff</t>
  </si>
  <si>
    <t>Petje</t>
  </si>
  <si>
    <t>Handschoenen</t>
  </si>
  <si>
    <t>Donsjasje</t>
  </si>
  <si>
    <t>Eten</t>
  </si>
  <si>
    <t>Zakdoek</t>
  </si>
  <si>
    <t>Muggenstick</t>
  </si>
  <si>
    <t>Kledij</t>
  </si>
  <si>
    <t>EHBO set</t>
  </si>
  <si>
    <t>Klein spul</t>
  </si>
  <si>
    <t>Navigatie en elektro</t>
  </si>
  <si>
    <t>Zakmes</t>
  </si>
  <si>
    <t>Zonnebril</t>
  </si>
  <si>
    <t>Healthcare</t>
  </si>
  <si>
    <t>Notitieboekje &amp; potlood</t>
  </si>
  <si>
    <t>WC papier</t>
  </si>
  <si>
    <t>Tent</t>
  </si>
  <si>
    <t>Slaapmatje</t>
  </si>
  <si>
    <t>Waterfilter</t>
  </si>
  <si>
    <t>Zuiveringstabletten</t>
  </si>
  <si>
    <t>Muggennetje</t>
  </si>
  <si>
    <t>Toiletgerief</t>
  </si>
  <si>
    <t>Handdoek</t>
  </si>
  <si>
    <t>Aantal</t>
  </si>
  <si>
    <t xml:space="preserve">Gewicht </t>
  </si>
  <si>
    <t xml:space="preserve">Rugzak </t>
  </si>
  <si>
    <t>Aandeel</t>
  </si>
  <si>
    <t>Bivak</t>
  </si>
  <si>
    <t>Liner</t>
  </si>
  <si>
    <t>Dunne Fleece</t>
  </si>
  <si>
    <t>Lange stapbroek</t>
  </si>
  <si>
    <t>BH</t>
  </si>
  <si>
    <t>Onderbroek</t>
  </si>
  <si>
    <t xml:space="preserve">Muts  </t>
  </si>
  <si>
    <t>Lange loopbroek</t>
  </si>
  <si>
    <t>Body</t>
  </si>
  <si>
    <t>Benzinebus 600 ml leeg</t>
  </si>
  <si>
    <t>Wandelschoenen B/C</t>
  </si>
  <si>
    <t>Korte getten</t>
  </si>
  <si>
    <t>MSR Hubba Hubba NX</t>
  </si>
  <si>
    <t>Therm-a-Rest Neoair Xlite</t>
  </si>
  <si>
    <t>La Sportiva Trango Trk Gtx</t>
  </si>
  <si>
    <t>Bridgedale Hike Midweight boot merino</t>
  </si>
  <si>
    <t>Bridgedale Coolmax Liner</t>
  </si>
  <si>
    <t>Liners voor wandelkousen</t>
  </si>
  <si>
    <t>Trekmates Glenmore Gaiter</t>
  </si>
  <si>
    <t>Crux 3G AK70 (Black)</t>
  </si>
  <si>
    <t>Dry bags (2/8/8/13 L)</t>
  </si>
  <si>
    <t>Sea to Summit 30D Ultra-Sil Dry Sack</t>
  </si>
  <si>
    <t>Black Diamond Trail</t>
  </si>
  <si>
    <t>Regenbroek met Gore-Tex</t>
  </si>
  <si>
    <t>Nylon T-shirt</t>
  </si>
  <si>
    <t>Cumulus Incredilite Endurance</t>
  </si>
  <si>
    <t>MSR Whisperlite International</t>
  </si>
  <si>
    <t>Multi-fuel vuurtje</t>
  </si>
  <si>
    <t xml:space="preserve">MSR Fuel Bottle </t>
  </si>
  <si>
    <t>Kookpot</t>
  </si>
  <si>
    <t>Toaks Titanium 1300 ml Bail Handle</t>
  </si>
  <si>
    <t>Toaks Titanium 375 ml Cup</t>
  </si>
  <si>
    <t>Spork</t>
  </si>
  <si>
    <t>Toaks Titanium Long handle Spork</t>
  </si>
  <si>
    <t>Drinksysteem</t>
  </si>
  <si>
    <t>Platypus Hoser 2 L</t>
  </si>
  <si>
    <t>Aansteker</t>
  </si>
  <si>
    <t>Keukenhanddoek</t>
  </si>
  <si>
    <t>Vileda</t>
  </si>
  <si>
    <t>Sea to Summit Wilderness Wash</t>
  </si>
  <si>
    <t>Universele zeep</t>
  </si>
  <si>
    <t>Care PLUS by Sawyer</t>
  </si>
  <si>
    <t>Lipstick</t>
  </si>
  <si>
    <t>Kompas</t>
  </si>
  <si>
    <t>Wandelgids en kaarten</t>
  </si>
  <si>
    <t>Suunto A-30</t>
  </si>
  <si>
    <t>Kaartentas</t>
  </si>
  <si>
    <t>Mijn materiaal</t>
  </si>
  <si>
    <t>Swiss knife Victorinox (met schaar en pincet)</t>
  </si>
  <si>
    <t>Zonnesmeer</t>
  </si>
  <si>
    <t>Care Plus Sun Protection factor 50</t>
  </si>
  <si>
    <t>Care Plus Lippenbalsem factor 30</t>
  </si>
  <si>
    <t>Care Plus Anti-Insect Natural roll-on 50 ml</t>
  </si>
  <si>
    <t>Bic</t>
  </si>
  <si>
    <t>Micropur Forte 1 L tabletten (50 stuks)</t>
  </si>
  <si>
    <t>Drinkbeker</t>
  </si>
  <si>
    <t>Berghaus Paclite Gore-Tex Black</t>
  </si>
  <si>
    <t>Millet Kamet Light GTX Fire</t>
  </si>
  <si>
    <t>The North Face, Tanken Red</t>
  </si>
  <si>
    <t>Mammut, Aconcagua Light</t>
  </si>
  <si>
    <t>Trangoworld Pant Prote Anthracite</t>
  </si>
  <si>
    <t>Buff Run cap</t>
  </si>
  <si>
    <t>Buff Original Tubular</t>
  </si>
  <si>
    <t>Hoofdlamp</t>
  </si>
  <si>
    <t>Petzl Tikka</t>
  </si>
  <si>
    <t>Waadschoenen</t>
  </si>
  <si>
    <t>Neopreen sokken</t>
  </si>
  <si>
    <t>Crocs Swiftwater Mesh</t>
  </si>
  <si>
    <t>Decathlon 3 mm Neopreen sok</t>
  </si>
  <si>
    <t>Sea To Summit Map Case M</t>
  </si>
  <si>
    <t>Decathlon, hardlooop broek</t>
  </si>
  <si>
    <t>Katoen zakdoeken</t>
  </si>
  <si>
    <t>Decatholon, sporbeha</t>
  </si>
  <si>
    <t>Decathlon, hardloop boxershort</t>
  </si>
  <si>
    <t>Decathlon, dunne handschoenen athletiek</t>
  </si>
  <si>
    <t>Decathlon, dunne muts athletiek</t>
  </si>
  <si>
    <t>Sea To Summit Accesoire Case L + inhoud</t>
  </si>
  <si>
    <t>Portefeuille incl inhoud</t>
  </si>
  <si>
    <t>Bo-Trail Zitmatje Z-form</t>
  </si>
  <si>
    <t>Zie Checklist EHBO kit en Wandelapotheek</t>
  </si>
  <si>
    <t>Oordopjes</t>
  </si>
  <si>
    <t>Decathlon 40 x 120 cm incl opbergnetje</t>
  </si>
  <si>
    <t xml:space="preserve">Care Plus Emergency Blanket 132 cm x 213 cm </t>
  </si>
  <si>
    <t>Julbo bescherming categorie 3</t>
  </si>
  <si>
    <t>Leesbrilletje</t>
  </si>
  <si>
    <t>Tandenborstel, tandpasta, zeepje</t>
  </si>
  <si>
    <t xml:space="preserve">Coghlans Head Net </t>
  </si>
  <si>
    <t>GPS</t>
  </si>
  <si>
    <t>Garmin GPSMAP 66s incl hoesje en 1 set batterijen</t>
  </si>
  <si>
    <t xml:space="preserve">Garmin Inrreach mini </t>
  </si>
  <si>
    <t xml:space="preserve">GSM  </t>
  </si>
  <si>
    <t>iPhone 7</t>
  </si>
  <si>
    <t>GSM Oplader</t>
  </si>
  <si>
    <t>Powerbank</t>
  </si>
  <si>
    <t>Xtorm Xtreme 10.000 mAh</t>
  </si>
  <si>
    <t>Fototoestel</t>
  </si>
  <si>
    <t>Panasonic TZ 95 incl tas, 3 SD en 2 batterijen</t>
  </si>
  <si>
    <t>e-Reader</t>
  </si>
  <si>
    <t>Kobe Aura one incl Seat To Summit Accessoire Case</t>
  </si>
  <si>
    <t xml:space="preserve">Water </t>
  </si>
  <si>
    <t>Batterijen</t>
  </si>
  <si>
    <t>Benzine</t>
  </si>
  <si>
    <t>Checklist Meerdaagse Trekking</t>
  </si>
  <si>
    <t>Wandeltocht</t>
  </si>
  <si>
    <t>Datum</t>
  </si>
  <si>
    <t>Totaal</t>
  </si>
  <si>
    <t xml:space="preserve">Basisgewicht </t>
  </si>
  <si>
    <t xml:space="preserve">Verbruiksgewicht </t>
  </si>
  <si>
    <t>Totaalgewicht</t>
  </si>
  <si>
    <t>Kg</t>
  </si>
  <si>
    <t>kg</t>
  </si>
  <si>
    <t>Wandelaar</t>
  </si>
  <si>
    <t>Verbruiksgoederen</t>
  </si>
  <si>
    <t>Keuken</t>
  </si>
  <si>
    <t>Rugzak (incl regenhoes)</t>
  </si>
  <si>
    <t>Seat To Summit Silk Liner Mummy</t>
  </si>
  <si>
    <t>Extra's</t>
  </si>
  <si>
    <t>Cumulus X-Lite 400, comfort -1°c</t>
  </si>
  <si>
    <t>Slaapzak</t>
  </si>
  <si>
    <t>Satteliet communicatie</t>
  </si>
  <si>
    <t>%</t>
  </si>
  <si>
    <t>Basisgewicht</t>
  </si>
  <si>
    <t>Wandelen</t>
  </si>
  <si>
    <t>Hardshell regenjas</t>
  </si>
  <si>
    <t>Nota's</t>
  </si>
  <si>
    <t>Aantal stapdagen</t>
  </si>
  <si>
    <t>800 gr per stapdag per persoon</t>
  </si>
  <si>
    <t>80 ml kookt 3,5 L water per stapdag per persoon</t>
  </si>
  <si>
    <t>2 AA batterijen per 1,5 stapdag voor GPSMAP 66s</t>
  </si>
  <si>
    <t>1 WC-rol per week voor 2 personen</t>
  </si>
  <si>
    <t>2 L, gemiddeld 1 L per stapdag voor 1 persoon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</si>
</sst>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m/yyyy;@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0" fillId="3" borderId="0" xfId="0" applyFill="1"/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2" xfId="0" applyFill="1" applyBorder="1"/>
    <xf numFmtId="0" fontId="1" fillId="3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/>
    <xf numFmtId="0" fontId="0" fillId="3" borderId="5" xfId="0" applyFill="1" applyBorder="1"/>
    <xf numFmtId="0" fontId="1" fillId="3" borderId="1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6" xfId="0" applyFill="1" applyBorder="1"/>
    <xf numFmtId="0" fontId="0" fillId="3" borderId="7" xfId="0" applyFill="1" applyBorder="1"/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/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0" fillId="3" borderId="3" xfId="0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right" vertical="center"/>
    </xf>
    <xf numFmtId="0" fontId="0" fillId="3" borderId="11" xfId="0" applyFill="1" applyBorder="1"/>
    <xf numFmtId="0" fontId="0" fillId="3" borderId="12" xfId="0" applyFill="1" applyBorder="1"/>
    <xf numFmtId="0" fontId="1" fillId="3" borderId="0" xfId="0" applyFont="1" applyFill="1" applyBorder="1" applyAlignment="1">
      <alignment horizontal="right" vertical="center"/>
    </xf>
    <xf numFmtId="0" fontId="0" fillId="3" borderId="0" xfId="0" applyFill="1" applyBorder="1"/>
    <xf numFmtId="0" fontId="1" fillId="3" borderId="6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8" xfId="0" applyFill="1" applyBorder="1"/>
    <xf numFmtId="0" fontId="1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164" fontId="1" fillId="3" borderId="0" xfId="0" applyNumberFormat="1" applyFont="1" applyFill="1" applyBorder="1" applyAlignment="1">
      <alignment horizontal="center" vertical="center"/>
    </xf>
    <xf numFmtId="9" fontId="1" fillId="3" borderId="0" xfId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right" vertical="center"/>
    </xf>
    <xf numFmtId="0" fontId="0" fillId="3" borderId="3" xfId="0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right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right" vertical="center"/>
    </xf>
    <xf numFmtId="0" fontId="0" fillId="3" borderId="9" xfId="0" applyFill="1" applyBorder="1" applyAlignment="1">
      <alignment vertical="center"/>
    </xf>
    <xf numFmtId="164" fontId="1" fillId="3" borderId="0" xfId="0" applyNumberFormat="1" applyFont="1" applyFill="1" applyBorder="1" applyAlignment="1">
      <alignment horizontal="right" vertical="center"/>
    </xf>
    <xf numFmtId="0" fontId="0" fillId="3" borderId="5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horizontal="center" vertic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EC21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12700</xdr:rowOff>
    </xdr:from>
    <xdr:to>
      <xdr:col>3</xdr:col>
      <xdr:colOff>673100</xdr:colOff>
      <xdr:row>1</xdr:row>
      <xdr:rowOff>1612900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683D6FAD-D32E-034F-A28D-924898353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114300"/>
          <a:ext cx="1562100" cy="1600200"/>
        </a:xfrm>
        <a:prstGeom prst="rect">
          <a:avLst/>
        </a:prstGeom>
      </xdr:spPr>
    </xdr:pic>
    <xdr:clientData/>
  </xdr:twoCellAnchor>
  <xdr:twoCellAnchor editAs="oneCell">
    <xdr:from>
      <xdr:col>17</xdr:col>
      <xdr:colOff>850900</xdr:colOff>
      <xdr:row>1</xdr:row>
      <xdr:rowOff>203200</xdr:rowOff>
    </xdr:from>
    <xdr:to>
      <xdr:col>17</xdr:col>
      <xdr:colOff>2082800</xdr:colOff>
      <xdr:row>1</xdr:row>
      <xdr:rowOff>1435100</xdr:rowOff>
    </xdr:to>
    <xdr:pic>
      <xdr:nvPicPr>
        <xdr:cNvPr id="6" name="Graphic 5" descr="Wandelen">
          <a:extLst>
            <a:ext uri="{FF2B5EF4-FFF2-40B4-BE49-F238E27FC236}">
              <a16:creationId xmlns:a16="http://schemas.microsoft.com/office/drawing/2014/main" id="{60343484-EBE1-9B43-A1DC-C38C843EE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372600" y="304800"/>
          <a:ext cx="1231900" cy="1231900"/>
        </a:xfrm>
        <a:prstGeom prst="rect">
          <a:avLst/>
        </a:prstGeom>
      </xdr:spPr>
    </xdr:pic>
    <xdr:clientData/>
  </xdr:twoCellAnchor>
  <xdr:twoCellAnchor editAs="oneCell">
    <xdr:from>
      <xdr:col>17</xdr:col>
      <xdr:colOff>1892300</xdr:colOff>
      <xdr:row>1</xdr:row>
      <xdr:rowOff>101600</xdr:rowOff>
    </xdr:from>
    <xdr:to>
      <xdr:col>18</xdr:col>
      <xdr:colOff>114300</xdr:colOff>
      <xdr:row>1</xdr:row>
      <xdr:rowOff>1549400</xdr:rowOff>
    </xdr:to>
    <xdr:pic>
      <xdr:nvPicPr>
        <xdr:cNvPr id="5" name="Graphic 4" descr="Agenda">
          <a:extLst>
            <a:ext uri="{FF2B5EF4-FFF2-40B4-BE49-F238E27FC236}">
              <a16:creationId xmlns:a16="http://schemas.microsoft.com/office/drawing/2014/main" id="{6DF8AA19-E616-AB45-807B-72D63AC3E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0414000" y="203200"/>
          <a:ext cx="1447800" cy="1447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0</xdr:rowOff>
    </xdr:from>
    <xdr:to>
      <xdr:col>3</xdr:col>
      <xdr:colOff>673100</xdr:colOff>
      <xdr:row>1</xdr:row>
      <xdr:rowOff>1600200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3FDB1405-A9DE-EB42-AF0F-299A391EC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101600"/>
          <a:ext cx="1562100" cy="1600200"/>
        </a:xfrm>
        <a:prstGeom prst="rect">
          <a:avLst/>
        </a:prstGeom>
      </xdr:spPr>
    </xdr:pic>
    <xdr:clientData/>
  </xdr:twoCellAnchor>
  <xdr:twoCellAnchor editAs="oneCell">
    <xdr:from>
      <xdr:col>17</xdr:col>
      <xdr:colOff>825500</xdr:colOff>
      <xdr:row>1</xdr:row>
      <xdr:rowOff>228600</xdr:rowOff>
    </xdr:from>
    <xdr:to>
      <xdr:col>17</xdr:col>
      <xdr:colOff>2057400</xdr:colOff>
      <xdr:row>1</xdr:row>
      <xdr:rowOff>1460500</xdr:rowOff>
    </xdr:to>
    <xdr:pic>
      <xdr:nvPicPr>
        <xdr:cNvPr id="5" name="Graphic 4" descr="Wandelen">
          <a:extLst>
            <a:ext uri="{FF2B5EF4-FFF2-40B4-BE49-F238E27FC236}">
              <a16:creationId xmlns:a16="http://schemas.microsoft.com/office/drawing/2014/main" id="{F943E83B-0EA0-1545-B7E3-5584E7DB1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347200" y="330200"/>
          <a:ext cx="1231900" cy="1231900"/>
        </a:xfrm>
        <a:prstGeom prst="rect">
          <a:avLst/>
        </a:prstGeom>
      </xdr:spPr>
    </xdr:pic>
    <xdr:clientData/>
  </xdr:twoCellAnchor>
  <xdr:twoCellAnchor editAs="oneCell">
    <xdr:from>
      <xdr:col>17</xdr:col>
      <xdr:colOff>1917700</xdr:colOff>
      <xdr:row>1</xdr:row>
      <xdr:rowOff>114300</xdr:rowOff>
    </xdr:from>
    <xdr:to>
      <xdr:col>18</xdr:col>
      <xdr:colOff>139700</xdr:colOff>
      <xdr:row>1</xdr:row>
      <xdr:rowOff>1562100</xdr:rowOff>
    </xdr:to>
    <xdr:pic>
      <xdr:nvPicPr>
        <xdr:cNvPr id="3" name="Graphic 2" descr="Agenda">
          <a:extLst>
            <a:ext uri="{FF2B5EF4-FFF2-40B4-BE49-F238E27FC236}">
              <a16:creationId xmlns:a16="http://schemas.microsoft.com/office/drawing/2014/main" id="{6510977B-1291-494C-A411-EA786D867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0439400" y="215900"/>
          <a:ext cx="1447800" cy="144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6529A-32ED-A743-9222-F3143BD356B3}">
  <sheetPr>
    <pageSetUpPr fitToPage="1"/>
  </sheetPr>
  <dimension ref="A1:W115"/>
  <sheetViews>
    <sheetView tabSelected="1" workbookViewId="0">
      <selection activeCell="U2" sqref="U2"/>
    </sheetView>
  </sheetViews>
  <sheetFormatPr baseColWidth="10" defaultRowHeight="16" x14ac:dyDescent="0.2"/>
  <cols>
    <col min="1" max="1" width="0.83203125" style="1" customWidth="1"/>
    <col min="2" max="2" width="3.33203125" style="1" customWidth="1"/>
    <col min="3" max="3" width="8.83203125" style="2" customWidth="1"/>
    <col min="4" max="4" width="9.33203125" style="2" customWidth="1"/>
    <col min="5" max="5" width="1.6640625" style="2" customWidth="1"/>
    <col min="6" max="6" width="8.33203125" style="4" customWidth="1"/>
    <col min="7" max="7" width="1.6640625" style="2" customWidth="1"/>
    <col min="8" max="8" width="23" style="4" bestFit="1" customWidth="1"/>
    <col min="9" max="9" width="1.6640625" style="4" customWidth="1"/>
    <col min="10" max="10" width="8.83203125" style="22" customWidth="1"/>
    <col min="11" max="11" width="1.6640625" style="4" customWidth="1"/>
    <col min="12" max="13" width="9.83203125" style="22" customWidth="1"/>
    <col min="14" max="14" width="1.6640625" style="22" customWidth="1"/>
    <col min="15" max="16" width="9.83203125" style="23" customWidth="1"/>
    <col min="17" max="17" width="1.6640625" style="23" customWidth="1"/>
    <col min="18" max="18" width="42.33203125" style="4" customWidth="1"/>
    <col min="19" max="19" width="3.33203125" style="1" customWidth="1"/>
    <col min="20" max="20" width="0.83203125" style="1" customWidth="1"/>
    <col min="21" max="16384" width="10.83203125" style="1"/>
  </cols>
  <sheetData>
    <row r="1" spans="2:19" ht="8" customHeight="1" x14ac:dyDescent="0.2"/>
    <row r="2" spans="2:19" ht="131" customHeight="1" x14ac:dyDescent="0.2">
      <c r="B2" s="80" t="s">
        <v>134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2:19" ht="12" customHeight="1" x14ac:dyDescent="0.2">
      <c r="F3" s="3"/>
      <c r="J3" s="4"/>
      <c r="K3" s="3"/>
      <c r="L3" s="4"/>
      <c r="M3" s="1"/>
      <c r="N3" s="1"/>
      <c r="O3" s="1"/>
      <c r="P3" s="1"/>
      <c r="Q3" s="1"/>
      <c r="R3" s="1"/>
    </row>
    <row r="4" spans="2:19" ht="12" customHeight="1" x14ac:dyDescent="0.2">
      <c r="B4" s="5"/>
      <c r="C4" s="6"/>
      <c r="D4" s="6"/>
      <c r="E4" s="6"/>
      <c r="F4" s="7"/>
      <c r="G4" s="6"/>
      <c r="H4" s="8"/>
      <c r="I4" s="8"/>
      <c r="J4" s="8"/>
      <c r="K4" s="7"/>
      <c r="L4" s="8"/>
      <c r="M4" s="24"/>
      <c r="N4" s="24"/>
      <c r="O4" s="24"/>
      <c r="P4" s="24"/>
      <c r="Q4" s="24"/>
      <c r="R4" s="24"/>
      <c r="S4" s="9"/>
    </row>
    <row r="5" spans="2:19" ht="40" customHeight="1" x14ac:dyDescent="0.2">
      <c r="B5" s="10"/>
      <c r="C5" s="25" t="s">
        <v>135</v>
      </c>
      <c r="D5" s="25"/>
      <c r="E5" s="26"/>
      <c r="F5" s="27"/>
      <c r="G5" s="11"/>
      <c r="H5" s="11"/>
      <c r="I5" s="11"/>
      <c r="J5" s="28"/>
      <c r="K5" s="29"/>
      <c r="L5" s="30"/>
      <c r="M5" s="31"/>
      <c r="N5" s="32"/>
      <c r="O5" s="26" t="s">
        <v>136</v>
      </c>
      <c r="Q5" s="33"/>
      <c r="R5" s="82">
        <v>36161</v>
      </c>
      <c r="S5" s="13"/>
    </row>
    <row r="6" spans="2:19" ht="12" customHeight="1" x14ac:dyDescent="0.2">
      <c r="B6" s="10"/>
      <c r="C6" s="26"/>
      <c r="D6" s="26"/>
      <c r="E6" s="26"/>
      <c r="F6" s="34"/>
      <c r="G6" s="26"/>
      <c r="H6" s="35"/>
      <c r="I6" s="35"/>
      <c r="J6" s="35"/>
      <c r="K6" s="34"/>
      <c r="L6" s="35"/>
      <c r="M6" s="32"/>
      <c r="N6" s="32"/>
      <c r="O6" s="32"/>
      <c r="P6" s="32"/>
      <c r="Q6" s="32"/>
      <c r="R6" s="32"/>
      <c r="S6" s="13"/>
    </row>
    <row r="7" spans="2:19" ht="40" customHeight="1" x14ac:dyDescent="0.2">
      <c r="B7" s="10"/>
      <c r="C7" s="25" t="s">
        <v>143</v>
      </c>
      <c r="D7" s="25"/>
      <c r="E7" s="26"/>
      <c r="F7" s="27"/>
      <c r="G7" s="11"/>
      <c r="H7" s="11"/>
      <c r="I7" s="11"/>
      <c r="J7" s="28"/>
      <c r="K7" s="29"/>
      <c r="L7" s="30"/>
      <c r="M7" s="31"/>
      <c r="N7" s="32"/>
      <c r="O7" s="26" t="s">
        <v>157</v>
      </c>
      <c r="Q7" s="33"/>
      <c r="R7" s="36">
        <v>0</v>
      </c>
      <c r="S7" s="13"/>
    </row>
    <row r="8" spans="2:19" ht="12" customHeight="1" x14ac:dyDescent="0.2">
      <c r="B8" s="14"/>
      <c r="C8" s="15"/>
      <c r="D8" s="15"/>
      <c r="E8" s="15"/>
      <c r="F8" s="16"/>
      <c r="G8" s="15"/>
      <c r="H8" s="17"/>
      <c r="I8" s="17"/>
      <c r="J8" s="17"/>
      <c r="K8" s="16"/>
      <c r="L8" s="17"/>
      <c r="M8" s="37"/>
      <c r="N8" s="37"/>
      <c r="O8" s="37"/>
      <c r="P8" s="37"/>
      <c r="Q8" s="37"/>
      <c r="R8" s="37"/>
      <c r="S8" s="18"/>
    </row>
    <row r="9" spans="2:19" ht="12" customHeight="1" x14ac:dyDescent="0.2">
      <c r="F9" s="38"/>
      <c r="G9" s="11"/>
      <c r="H9" s="39"/>
      <c r="J9" s="39"/>
      <c r="K9" s="38"/>
      <c r="L9" s="39"/>
      <c r="M9" s="29"/>
      <c r="N9" s="29"/>
      <c r="O9" s="29"/>
      <c r="P9" s="29"/>
      <c r="Q9" s="29"/>
      <c r="R9" s="29"/>
    </row>
    <row r="10" spans="2:19" ht="12" customHeight="1" x14ac:dyDescent="0.2">
      <c r="B10" s="5"/>
      <c r="C10" s="6"/>
      <c r="D10" s="6"/>
      <c r="E10" s="6"/>
      <c r="F10" s="26"/>
      <c r="G10" s="26"/>
      <c r="H10" s="35"/>
      <c r="I10" s="8"/>
      <c r="K10" s="35"/>
      <c r="R10" s="35"/>
      <c r="S10" s="9"/>
    </row>
    <row r="11" spans="2:19" x14ac:dyDescent="0.2">
      <c r="B11" s="10"/>
      <c r="E11" s="26"/>
      <c r="F11" s="40" t="s">
        <v>3</v>
      </c>
      <c r="G11" s="26"/>
      <c r="H11" s="35"/>
      <c r="I11" s="35"/>
      <c r="J11" s="40" t="s">
        <v>28</v>
      </c>
      <c r="K11" s="26"/>
      <c r="L11" s="40" t="s">
        <v>29</v>
      </c>
      <c r="M11" s="40" t="s">
        <v>31</v>
      </c>
      <c r="N11" s="40"/>
      <c r="O11" s="40" t="s">
        <v>30</v>
      </c>
      <c r="P11" s="40" t="s">
        <v>40</v>
      </c>
      <c r="Q11" s="40"/>
      <c r="R11" s="34" t="s">
        <v>79</v>
      </c>
      <c r="S11" s="13"/>
    </row>
    <row r="12" spans="2:19" ht="12" customHeight="1" x14ac:dyDescent="0.2">
      <c r="B12" s="10"/>
      <c r="C12" s="26"/>
      <c r="D12" s="26"/>
      <c r="E12" s="26"/>
      <c r="F12" s="35"/>
      <c r="G12" s="26"/>
      <c r="H12" s="35"/>
      <c r="I12" s="35"/>
      <c r="J12" s="41"/>
      <c r="K12" s="35"/>
      <c r="L12" s="42"/>
      <c r="M12" s="42"/>
      <c r="N12" s="41"/>
      <c r="O12" s="43"/>
      <c r="P12" s="43"/>
      <c r="Q12" s="43"/>
      <c r="R12" s="35"/>
      <c r="S12" s="13"/>
    </row>
    <row r="13" spans="2:19" ht="34" customHeight="1" x14ac:dyDescent="0.2">
      <c r="B13" s="10"/>
      <c r="C13" s="19" t="s">
        <v>141</v>
      </c>
      <c r="D13" s="20" t="s">
        <v>152</v>
      </c>
      <c r="E13" s="21"/>
      <c r="F13" s="72" t="s">
        <v>153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4"/>
      <c r="S13" s="13"/>
    </row>
    <row r="14" spans="2:19" ht="12" customHeight="1" x14ac:dyDescent="0.2">
      <c r="B14" s="10"/>
      <c r="C14" s="26"/>
      <c r="D14" s="26"/>
      <c r="E14" s="26"/>
      <c r="F14" s="35"/>
      <c r="G14" s="26"/>
      <c r="H14" s="35"/>
      <c r="I14" s="35"/>
      <c r="J14" s="41"/>
      <c r="K14" s="35"/>
      <c r="L14" s="42"/>
      <c r="M14" s="42"/>
      <c r="N14" s="41"/>
      <c r="O14" s="43"/>
      <c r="P14" s="43"/>
      <c r="Q14" s="43"/>
      <c r="R14" s="35"/>
      <c r="S14" s="13"/>
    </row>
    <row r="15" spans="2:19" ht="25" customHeight="1" x14ac:dyDescent="0.2">
      <c r="B15" s="10"/>
      <c r="C15" s="75" t="s">
        <v>154</v>
      </c>
      <c r="D15" s="76"/>
      <c r="E15" s="34"/>
      <c r="F15" s="12"/>
      <c r="G15" s="26"/>
      <c r="H15" s="35" t="s">
        <v>42</v>
      </c>
      <c r="I15" s="42"/>
      <c r="J15" s="44">
        <v>1</v>
      </c>
      <c r="L15" s="44">
        <v>1650</v>
      </c>
      <c r="M15" s="45">
        <v>1</v>
      </c>
      <c r="N15" s="41"/>
      <c r="O15" s="46">
        <v>0</v>
      </c>
      <c r="P15" s="46">
        <f>J15*L15*M15</f>
        <v>1650</v>
      </c>
      <c r="Q15" s="43"/>
      <c r="R15" s="12"/>
      <c r="S15" s="13"/>
    </row>
    <row r="16" spans="2:19" ht="25" customHeight="1" x14ac:dyDescent="0.2">
      <c r="B16" s="10"/>
      <c r="C16" s="47">
        <f>SUM(O15:O23)/1000</f>
        <v>2.355</v>
      </c>
      <c r="D16" s="48">
        <f>C16/$O$102</f>
        <v>0.26862096498232008</v>
      </c>
      <c r="E16" s="34"/>
      <c r="F16" s="12"/>
      <c r="G16" s="26"/>
      <c r="H16" s="35" t="s">
        <v>1</v>
      </c>
      <c r="I16" s="42"/>
      <c r="J16" s="44">
        <v>2</v>
      </c>
      <c r="L16" s="44">
        <v>85</v>
      </c>
      <c r="M16" s="45">
        <v>1</v>
      </c>
      <c r="N16" s="41"/>
      <c r="O16" s="46">
        <f>L16*M16</f>
        <v>85</v>
      </c>
      <c r="P16" s="46">
        <f>L16*M16</f>
        <v>85</v>
      </c>
      <c r="Q16" s="43"/>
      <c r="R16" s="12"/>
      <c r="S16" s="13"/>
    </row>
    <row r="17" spans="2:19" ht="25" customHeight="1" x14ac:dyDescent="0.2">
      <c r="B17" s="10"/>
      <c r="C17" s="26"/>
      <c r="D17" s="26"/>
      <c r="E17" s="34"/>
      <c r="F17" s="12"/>
      <c r="G17" s="26"/>
      <c r="H17" s="35" t="s">
        <v>49</v>
      </c>
      <c r="I17" s="42"/>
      <c r="J17" s="44">
        <v>2</v>
      </c>
      <c r="L17" s="44">
        <v>30</v>
      </c>
      <c r="M17" s="45">
        <v>1</v>
      </c>
      <c r="N17" s="41"/>
      <c r="O17" s="46">
        <f>L17*M17</f>
        <v>30</v>
      </c>
      <c r="P17" s="46">
        <f>L17*M17</f>
        <v>30</v>
      </c>
      <c r="Q17" s="43"/>
      <c r="R17" s="12"/>
      <c r="S17" s="13"/>
    </row>
    <row r="18" spans="2:19" ht="25" customHeight="1" x14ac:dyDescent="0.2">
      <c r="B18" s="10"/>
      <c r="C18" s="26"/>
      <c r="D18" s="26"/>
      <c r="E18" s="34"/>
      <c r="F18" s="12"/>
      <c r="G18" s="26"/>
      <c r="H18" s="35" t="s">
        <v>43</v>
      </c>
      <c r="I18" s="42"/>
      <c r="J18" s="44">
        <v>1</v>
      </c>
      <c r="L18" s="44">
        <v>100</v>
      </c>
      <c r="M18" s="45">
        <v>1</v>
      </c>
      <c r="N18" s="41"/>
      <c r="O18" s="46">
        <f t="shared" ref="O18:O23" si="0">J18*L18*M18</f>
        <v>100</v>
      </c>
      <c r="P18" s="46">
        <v>0</v>
      </c>
      <c r="Q18" s="43"/>
      <c r="R18" s="12"/>
      <c r="S18" s="13"/>
    </row>
    <row r="19" spans="2:19" ht="25" customHeight="1" x14ac:dyDescent="0.2">
      <c r="B19" s="10"/>
      <c r="C19" s="26"/>
      <c r="D19" s="26"/>
      <c r="E19" s="34"/>
      <c r="F19" s="12"/>
      <c r="G19" s="26"/>
      <c r="H19" s="35" t="s">
        <v>146</v>
      </c>
      <c r="I19" s="42"/>
      <c r="J19" s="44">
        <v>1</v>
      </c>
      <c r="K19" s="26"/>
      <c r="L19" s="49">
        <v>1650</v>
      </c>
      <c r="M19" s="45">
        <v>1</v>
      </c>
      <c r="N19" s="41"/>
      <c r="O19" s="46">
        <f t="shared" si="0"/>
        <v>1650</v>
      </c>
      <c r="P19" s="46">
        <v>0</v>
      </c>
      <c r="Q19" s="43"/>
      <c r="R19" s="12"/>
      <c r="S19" s="13"/>
    </row>
    <row r="20" spans="2:19" ht="25" customHeight="1" x14ac:dyDescent="0.2">
      <c r="B20" s="10"/>
      <c r="C20" s="26"/>
      <c r="D20" s="26"/>
      <c r="E20" s="34"/>
      <c r="F20" s="12"/>
      <c r="G20" s="26"/>
      <c r="H20" s="35" t="s">
        <v>52</v>
      </c>
      <c r="I20" s="42"/>
      <c r="J20" s="44">
        <v>1</v>
      </c>
      <c r="K20" s="26"/>
      <c r="L20" s="49">
        <v>120</v>
      </c>
      <c r="M20" s="45">
        <v>1</v>
      </c>
      <c r="N20" s="41"/>
      <c r="O20" s="46">
        <f t="shared" si="0"/>
        <v>120</v>
      </c>
      <c r="P20" s="46">
        <v>0</v>
      </c>
      <c r="Q20" s="43"/>
      <c r="R20" s="12"/>
      <c r="S20" s="13"/>
    </row>
    <row r="21" spans="2:19" ht="25" customHeight="1" x14ac:dyDescent="0.2">
      <c r="B21" s="10"/>
      <c r="C21" s="26"/>
      <c r="D21" s="26"/>
      <c r="E21" s="34"/>
      <c r="F21" s="12"/>
      <c r="G21" s="26"/>
      <c r="H21" s="35" t="s">
        <v>0</v>
      </c>
      <c r="I21" s="42"/>
      <c r="J21" s="44">
        <v>1</v>
      </c>
      <c r="K21" s="26"/>
      <c r="L21" s="49">
        <v>450</v>
      </c>
      <c r="M21" s="45">
        <v>1</v>
      </c>
      <c r="N21" s="41"/>
      <c r="O21" s="46">
        <v>0</v>
      </c>
      <c r="P21" s="46">
        <f t="shared" ref="P21" si="1">J21*L21*M21</f>
        <v>450</v>
      </c>
      <c r="Q21" s="43"/>
      <c r="R21" s="12"/>
      <c r="S21" s="13"/>
    </row>
    <row r="22" spans="2:19" ht="25" customHeight="1" x14ac:dyDescent="0.2">
      <c r="B22" s="10"/>
      <c r="C22" s="26"/>
      <c r="D22" s="26"/>
      <c r="E22" s="22"/>
      <c r="F22" s="12"/>
      <c r="G22" s="4"/>
      <c r="H22" s="4" t="s">
        <v>97</v>
      </c>
      <c r="I22" s="35"/>
      <c r="J22" s="44">
        <v>1</v>
      </c>
      <c r="K22" s="26"/>
      <c r="L22" s="49">
        <v>250</v>
      </c>
      <c r="M22" s="45">
        <v>1</v>
      </c>
      <c r="N22" s="41"/>
      <c r="O22" s="46">
        <f t="shared" si="0"/>
        <v>250</v>
      </c>
      <c r="P22" s="46">
        <v>0</v>
      </c>
      <c r="Q22" s="43"/>
      <c r="R22" s="12"/>
      <c r="S22" s="13"/>
    </row>
    <row r="23" spans="2:19" ht="25" customHeight="1" x14ac:dyDescent="0.2">
      <c r="B23" s="10"/>
      <c r="C23" s="26"/>
      <c r="D23" s="26"/>
      <c r="E23" s="22"/>
      <c r="F23" s="12"/>
      <c r="G23" s="4"/>
      <c r="H23" s="4" t="s">
        <v>98</v>
      </c>
      <c r="I23" s="35"/>
      <c r="J23" s="44">
        <v>1</v>
      </c>
      <c r="K23" s="26"/>
      <c r="L23" s="49">
        <v>120</v>
      </c>
      <c r="M23" s="45">
        <v>1</v>
      </c>
      <c r="N23" s="41"/>
      <c r="O23" s="46">
        <f t="shared" si="0"/>
        <v>120</v>
      </c>
      <c r="P23" s="46">
        <v>0</v>
      </c>
      <c r="Q23" s="43"/>
      <c r="R23" s="12"/>
      <c r="S23" s="13"/>
    </row>
    <row r="24" spans="2:19" ht="12" customHeight="1" x14ac:dyDescent="0.2">
      <c r="B24" s="10"/>
      <c r="C24" s="26"/>
      <c r="D24" s="26"/>
      <c r="E24" s="34"/>
      <c r="F24" s="35"/>
      <c r="G24" s="26"/>
      <c r="H24" s="35"/>
      <c r="I24" s="42"/>
      <c r="J24" s="42"/>
      <c r="K24" s="35"/>
      <c r="L24" s="42"/>
      <c r="M24" s="42"/>
      <c r="N24" s="41"/>
      <c r="O24" s="43"/>
      <c r="P24" s="43"/>
      <c r="Q24" s="43"/>
      <c r="R24" s="35"/>
      <c r="S24" s="13"/>
    </row>
    <row r="25" spans="2:19" ht="25" customHeight="1" x14ac:dyDescent="0.2">
      <c r="B25" s="10"/>
      <c r="C25" s="75" t="s">
        <v>12</v>
      </c>
      <c r="D25" s="76"/>
      <c r="E25" s="34"/>
      <c r="F25" s="12"/>
      <c r="G25" s="26"/>
      <c r="H25" s="35" t="s">
        <v>56</v>
      </c>
      <c r="I25" s="42"/>
      <c r="J25" s="44">
        <v>2</v>
      </c>
      <c r="K25" s="26"/>
      <c r="L25" s="49">
        <v>120</v>
      </c>
      <c r="M25" s="45">
        <v>1</v>
      </c>
      <c r="N25" s="41"/>
      <c r="O25" s="46">
        <f>L25*M25</f>
        <v>120</v>
      </c>
      <c r="P25" s="46">
        <f>L25*M25</f>
        <v>120</v>
      </c>
      <c r="Q25" s="43"/>
      <c r="R25" s="12"/>
      <c r="S25" s="13"/>
    </row>
    <row r="26" spans="2:19" ht="25" customHeight="1" x14ac:dyDescent="0.2">
      <c r="B26" s="10"/>
      <c r="C26" s="50">
        <f>SUM(O25:O38)/1000</f>
        <v>1.835</v>
      </c>
      <c r="D26" s="48">
        <f>C26/$O$102</f>
        <v>0.20930763088855939</v>
      </c>
      <c r="E26" s="34"/>
      <c r="F26" s="12"/>
      <c r="G26" s="26"/>
      <c r="H26" s="35" t="s">
        <v>35</v>
      </c>
      <c r="I26" s="42"/>
      <c r="J26" s="44">
        <v>1</v>
      </c>
      <c r="K26" s="26"/>
      <c r="L26" s="49">
        <v>500</v>
      </c>
      <c r="M26" s="45">
        <v>1</v>
      </c>
      <c r="N26" s="41"/>
      <c r="O26" s="46">
        <v>0</v>
      </c>
      <c r="P26" s="46">
        <f t="shared" ref="P26:P30" si="2">J26*L26*M26</f>
        <v>500</v>
      </c>
      <c r="Q26" s="43"/>
      <c r="R26" s="12"/>
      <c r="S26" s="13"/>
    </row>
    <row r="27" spans="2:19" ht="25" customHeight="1" x14ac:dyDescent="0.2">
      <c r="B27" s="10"/>
      <c r="C27" s="26"/>
      <c r="D27" s="26"/>
      <c r="E27" s="34"/>
      <c r="F27" s="12"/>
      <c r="G27" s="26"/>
      <c r="H27" s="35" t="s">
        <v>37</v>
      </c>
      <c r="I27" s="42"/>
      <c r="J27" s="44">
        <v>2</v>
      </c>
      <c r="K27" s="26"/>
      <c r="L27" s="49">
        <v>80</v>
      </c>
      <c r="M27" s="45">
        <v>1</v>
      </c>
      <c r="N27" s="41"/>
      <c r="O27" s="46">
        <f>L27*M27</f>
        <v>80</v>
      </c>
      <c r="P27" s="46">
        <f>L27*M27</f>
        <v>80</v>
      </c>
      <c r="Q27" s="43"/>
      <c r="R27" s="12"/>
      <c r="S27" s="13"/>
    </row>
    <row r="28" spans="2:19" ht="25" customHeight="1" x14ac:dyDescent="0.2">
      <c r="B28" s="10"/>
      <c r="C28" s="26"/>
      <c r="D28" s="26"/>
      <c r="E28" s="34"/>
      <c r="F28" s="12"/>
      <c r="G28" s="26"/>
      <c r="H28" s="35" t="s">
        <v>36</v>
      </c>
      <c r="I28" s="42"/>
      <c r="J28" s="44">
        <v>0</v>
      </c>
      <c r="K28" s="26"/>
      <c r="L28" s="49">
        <v>60</v>
      </c>
      <c r="M28" s="45">
        <v>1</v>
      </c>
      <c r="N28" s="41"/>
      <c r="O28" s="46">
        <v>0</v>
      </c>
      <c r="P28" s="46">
        <f t="shared" si="2"/>
        <v>0</v>
      </c>
      <c r="Q28" s="43"/>
      <c r="R28" s="12"/>
      <c r="S28" s="13"/>
    </row>
    <row r="29" spans="2:19" ht="25" customHeight="1" x14ac:dyDescent="0.2">
      <c r="B29" s="10"/>
      <c r="C29" s="26"/>
      <c r="D29" s="26"/>
      <c r="E29" s="34"/>
      <c r="F29" s="12"/>
      <c r="G29" s="26"/>
      <c r="H29" s="35" t="s">
        <v>6</v>
      </c>
      <c r="I29" s="42"/>
      <c r="J29" s="44">
        <v>1</v>
      </c>
      <c r="K29" s="26"/>
      <c r="L29" s="49">
        <v>50</v>
      </c>
      <c r="M29" s="45">
        <v>1</v>
      </c>
      <c r="N29" s="41"/>
      <c r="O29" s="46">
        <v>0</v>
      </c>
      <c r="P29" s="46">
        <f t="shared" si="2"/>
        <v>50</v>
      </c>
      <c r="Q29" s="43"/>
      <c r="R29" s="12"/>
      <c r="S29" s="13"/>
    </row>
    <row r="30" spans="2:19" ht="25" customHeight="1" x14ac:dyDescent="0.2">
      <c r="B30" s="10"/>
      <c r="C30" s="26"/>
      <c r="D30" s="26"/>
      <c r="E30" s="34"/>
      <c r="F30" s="12"/>
      <c r="G30" s="26"/>
      <c r="H30" s="35" t="s">
        <v>5</v>
      </c>
      <c r="I30" s="42"/>
      <c r="J30" s="44">
        <v>1</v>
      </c>
      <c r="K30" s="26"/>
      <c r="L30" s="49">
        <v>30</v>
      </c>
      <c r="M30" s="45">
        <v>1</v>
      </c>
      <c r="N30" s="41"/>
      <c r="O30" s="46">
        <v>0</v>
      </c>
      <c r="P30" s="46">
        <f t="shared" si="2"/>
        <v>30</v>
      </c>
      <c r="Q30" s="43"/>
      <c r="R30" s="12"/>
      <c r="S30" s="13"/>
    </row>
    <row r="31" spans="2:19" ht="25" customHeight="1" x14ac:dyDescent="0.2">
      <c r="B31" s="10"/>
      <c r="C31" s="26"/>
      <c r="D31" s="26"/>
      <c r="E31" s="34"/>
      <c r="F31" s="12"/>
      <c r="G31" s="26"/>
      <c r="H31" s="35" t="s">
        <v>10</v>
      </c>
      <c r="I31" s="42"/>
      <c r="J31" s="44">
        <v>2</v>
      </c>
      <c r="K31" s="26"/>
      <c r="L31" s="49">
        <v>15</v>
      </c>
      <c r="M31" s="45">
        <v>1</v>
      </c>
      <c r="N31" s="41"/>
      <c r="O31" s="46">
        <f>L31*M31</f>
        <v>15</v>
      </c>
      <c r="P31" s="46">
        <f>L31*M31</f>
        <v>15</v>
      </c>
      <c r="Q31" s="43"/>
      <c r="R31" s="12"/>
      <c r="S31" s="13"/>
    </row>
    <row r="32" spans="2:19" ht="25" customHeight="1" x14ac:dyDescent="0.2">
      <c r="B32" s="10"/>
      <c r="C32" s="1"/>
      <c r="D32" s="1"/>
      <c r="E32" s="34"/>
      <c r="F32" s="12"/>
      <c r="G32" s="26"/>
      <c r="H32" s="35" t="s">
        <v>155</v>
      </c>
      <c r="I32" s="42"/>
      <c r="J32" s="44">
        <v>1</v>
      </c>
      <c r="K32" s="26"/>
      <c r="L32" s="49">
        <v>500</v>
      </c>
      <c r="M32" s="45">
        <v>1</v>
      </c>
      <c r="N32" s="41"/>
      <c r="O32" s="46">
        <f>J32*L32*M32</f>
        <v>500</v>
      </c>
      <c r="P32" s="46">
        <v>0</v>
      </c>
      <c r="Q32" s="43"/>
      <c r="R32" s="12"/>
      <c r="S32" s="13"/>
    </row>
    <row r="33" spans="2:19" ht="25" customHeight="1" x14ac:dyDescent="0.2">
      <c r="B33" s="10"/>
      <c r="C33" s="26"/>
      <c r="D33" s="26"/>
      <c r="E33" s="34"/>
      <c r="F33" s="12"/>
      <c r="G33" s="26"/>
      <c r="H33" s="35" t="s">
        <v>55</v>
      </c>
      <c r="I33" s="42"/>
      <c r="J33" s="44">
        <v>1</v>
      </c>
      <c r="K33" s="26"/>
      <c r="L33" s="49">
        <v>180</v>
      </c>
      <c r="M33" s="45">
        <v>1</v>
      </c>
      <c r="N33" s="41"/>
      <c r="O33" s="46">
        <f>J33*L33*M33</f>
        <v>180</v>
      </c>
      <c r="P33" s="46">
        <v>0</v>
      </c>
      <c r="Q33" s="43"/>
      <c r="R33" s="12"/>
      <c r="S33" s="13"/>
    </row>
    <row r="34" spans="2:19" ht="25" customHeight="1" x14ac:dyDescent="0.2">
      <c r="B34" s="10"/>
      <c r="C34" s="26"/>
      <c r="D34" s="26"/>
      <c r="E34" s="34"/>
      <c r="F34" s="12"/>
      <c r="G34" s="26"/>
      <c r="H34" s="35" t="s">
        <v>8</v>
      </c>
      <c r="I34" s="42"/>
      <c r="J34" s="44">
        <v>1</v>
      </c>
      <c r="K34" s="26"/>
      <c r="L34" s="49">
        <v>350</v>
      </c>
      <c r="M34" s="45">
        <v>1</v>
      </c>
      <c r="N34" s="41"/>
      <c r="O34" s="46">
        <f>J34*L34*M34</f>
        <v>350</v>
      </c>
      <c r="P34" s="46">
        <v>0</v>
      </c>
      <c r="Q34" s="43"/>
      <c r="R34" s="12"/>
      <c r="S34" s="13"/>
    </row>
    <row r="35" spans="2:19" ht="25" customHeight="1" x14ac:dyDescent="0.2">
      <c r="B35" s="10"/>
      <c r="C35" s="26"/>
      <c r="D35" s="26"/>
      <c r="E35" s="34"/>
      <c r="F35" s="12"/>
      <c r="G35" s="26"/>
      <c r="H35" s="35" t="s">
        <v>34</v>
      </c>
      <c r="I35" s="42"/>
      <c r="J35" s="44">
        <v>1</v>
      </c>
      <c r="K35" s="26"/>
      <c r="L35" s="49">
        <v>300</v>
      </c>
      <c r="M35" s="45">
        <v>1</v>
      </c>
      <c r="N35" s="41"/>
      <c r="O35" s="46">
        <f>J35*L35*M35</f>
        <v>300</v>
      </c>
      <c r="P35" s="46">
        <v>0</v>
      </c>
      <c r="Q35" s="43"/>
      <c r="R35" s="12"/>
      <c r="S35" s="13"/>
    </row>
    <row r="36" spans="2:19" ht="25" customHeight="1" x14ac:dyDescent="0.2">
      <c r="B36" s="10"/>
      <c r="C36" s="26"/>
      <c r="D36" s="26"/>
      <c r="E36" s="34"/>
      <c r="F36" s="12"/>
      <c r="G36" s="26"/>
      <c r="H36" s="35" t="s">
        <v>39</v>
      </c>
      <c r="I36" s="42"/>
      <c r="J36" s="44">
        <v>1</v>
      </c>
      <c r="K36" s="26"/>
      <c r="L36" s="49">
        <v>200</v>
      </c>
      <c r="M36" s="45">
        <v>1</v>
      </c>
      <c r="N36" s="41"/>
      <c r="O36" s="46">
        <f>J36*L36*M36</f>
        <v>200</v>
      </c>
      <c r="P36" s="46">
        <v>0</v>
      </c>
      <c r="Q36" s="43"/>
      <c r="R36" s="12"/>
      <c r="S36" s="13"/>
    </row>
    <row r="37" spans="2:19" ht="25" customHeight="1" x14ac:dyDescent="0.2">
      <c r="B37" s="10"/>
      <c r="C37" s="26"/>
      <c r="D37" s="26"/>
      <c r="E37" s="34"/>
      <c r="F37" s="12"/>
      <c r="G37" s="26"/>
      <c r="H37" s="35" t="s">
        <v>38</v>
      </c>
      <c r="I37" s="42"/>
      <c r="J37" s="44">
        <v>1</v>
      </c>
      <c r="K37" s="26"/>
      <c r="L37" s="49">
        <v>40</v>
      </c>
      <c r="M37" s="45">
        <v>1</v>
      </c>
      <c r="N37" s="41"/>
      <c r="O37" s="46">
        <f t="shared" ref="O37:O38" si="3">J37*L37*M37</f>
        <v>40</v>
      </c>
      <c r="P37" s="46">
        <v>0</v>
      </c>
      <c r="Q37" s="43"/>
      <c r="R37" s="12"/>
      <c r="S37" s="13"/>
    </row>
    <row r="38" spans="2:19" ht="25" customHeight="1" x14ac:dyDescent="0.2">
      <c r="B38" s="10"/>
      <c r="C38" s="26"/>
      <c r="D38" s="26"/>
      <c r="E38" s="34"/>
      <c r="F38" s="12"/>
      <c r="G38" s="26"/>
      <c r="H38" s="35" t="s">
        <v>7</v>
      </c>
      <c r="I38" s="42"/>
      <c r="J38" s="44">
        <v>1</v>
      </c>
      <c r="K38" s="26"/>
      <c r="L38" s="49">
        <v>50</v>
      </c>
      <c r="M38" s="45">
        <v>1</v>
      </c>
      <c r="N38" s="41"/>
      <c r="O38" s="46">
        <f t="shared" si="3"/>
        <v>50</v>
      </c>
      <c r="P38" s="46">
        <v>0</v>
      </c>
      <c r="Q38" s="43"/>
      <c r="R38" s="12"/>
      <c r="S38" s="13"/>
    </row>
    <row r="39" spans="2:19" ht="12" customHeight="1" x14ac:dyDescent="0.2">
      <c r="B39" s="10"/>
      <c r="C39" s="26"/>
      <c r="D39" s="26"/>
      <c r="E39" s="26"/>
      <c r="F39" s="26"/>
      <c r="G39" s="26"/>
      <c r="H39" s="26"/>
      <c r="I39" s="26"/>
      <c r="J39" s="34"/>
      <c r="K39" s="26"/>
      <c r="L39" s="34"/>
      <c r="M39" s="34"/>
      <c r="N39" s="34"/>
      <c r="O39" s="31"/>
      <c r="P39" s="31"/>
      <c r="Q39" s="31"/>
      <c r="R39" s="26"/>
      <c r="S39" s="13"/>
    </row>
    <row r="40" spans="2:19" ht="25" customHeight="1" x14ac:dyDescent="0.2">
      <c r="B40" s="10"/>
      <c r="C40" s="75" t="s">
        <v>32</v>
      </c>
      <c r="D40" s="76"/>
      <c r="E40" s="34"/>
      <c r="F40" s="12"/>
      <c r="G40" s="26"/>
      <c r="H40" s="35" t="s">
        <v>21</v>
      </c>
      <c r="I40" s="42"/>
      <c r="J40" s="44">
        <v>1</v>
      </c>
      <c r="L40" s="44">
        <v>1500</v>
      </c>
      <c r="M40" s="45">
        <v>0.5</v>
      </c>
      <c r="N40" s="41"/>
      <c r="O40" s="46">
        <f>J40*L40*M40</f>
        <v>750</v>
      </c>
      <c r="P40" s="46">
        <v>0</v>
      </c>
      <c r="Q40" s="43"/>
      <c r="R40" s="12"/>
      <c r="S40" s="13"/>
    </row>
    <row r="41" spans="2:19" ht="25" customHeight="1" x14ac:dyDescent="0.2">
      <c r="B41" s="10"/>
      <c r="C41" s="50">
        <f>SUM(O40:O43)/1000</f>
        <v>1.85</v>
      </c>
      <c r="D41" s="48">
        <f>C41/$O$102</f>
        <v>0.21101859244895635</v>
      </c>
      <c r="E41" s="34"/>
      <c r="F41" s="12"/>
      <c r="G41" s="26"/>
      <c r="H41" s="35" t="s">
        <v>22</v>
      </c>
      <c r="I41" s="42"/>
      <c r="J41" s="44">
        <v>1</v>
      </c>
      <c r="L41" s="44">
        <v>350</v>
      </c>
      <c r="M41" s="45">
        <v>1</v>
      </c>
      <c r="N41" s="41"/>
      <c r="O41" s="46">
        <f t="shared" ref="O41:O43" si="4">J41*L41*M41</f>
        <v>350</v>
      </c>
      <c r="P41" s="46">
        <v>0</v>
      </c>
      <c r="Q41" s="43"/>
      <c r="R41" s="12"/>
      <c r="S41" s="13"/>
    </row>
    <row r="42" spans="2:19" ht="25" customHeight="1" x14ac:dyDescent="0.2">
      <c r="B42" s="10"/>
      <c r="C42" s="26"/>
      <c r="D42" s="26"/>
      <c r="E42" s="34"/>
      <c r="F42" s="12"/>
      <c r="G42" s="26"/>
      <c r="H42" s="35" t="s">
        <v>150</v>
      </c>
      <c r="I42" s="42"/>
      <c r="J42" s="44">
        <v>1</v>
      </c>
      <c r="L42" s="44">
        <v>750</v>
      </c>
      <c r="M42" s="45">
        <v>1</v>
      </c>
      <c r="N42" s="41"/>
      <c r="O42" s="46">
        <f t="shared" si="4"/>
        <v>750</v>
      </c>
      <c r="P42" s="46">
        <v>0</v>
      </c>
      <c r="Q42" s="43"/>
      <c r="R42" s="12"/>
      <c r="S42" s="13"/>
    </row>
    <row r="43" spans="2:19" ht="25" customHeight="1" x14ac:dyDescent="0.2">
      <c r="B43" s="10"/>
      <c r="C43" s="26"/>
      <c r="D43" s="26"/>
      <c r="E43" s="34"/>
      <c r="F43" s="12"/>
      <c r="G43" s="26"/>
      <c r="H43" s="35" t="s">
        <v>33</v>
      </c>
      <c r="I43" s="42"/>
      <c r="J43" s="44">
        <v>0</v>
      </c>
      <c r="K43" s="26"/>
      <c r="L43" s="49">
        <v>130</v>
      </c>
      <c r="M43" s="45">
        <v>1</v>
      </c>
      <c r="N43" s="41"/>
      <c r="O43" s="46">
        <f t="shared" si="4"/>
        <v>0</v>
      </c>
      <c r="P43" s="46">
        <v>0</v>
      </c>
      <c r="Q43" s="43"/>
      <c r="R43" s="12"/>
      <c r="S43" s="13"/>
    </row>
    <row r="44" spans="2:19" ht="12" customHeight="1" x14ac:dyDescent="0.2">
      <c r="B44" s="10"/>
      <c r="C44" s="26"/>
      <c r="D44" s="26"/>
      <c r="E44" s="34"/>
      <c r="F44" s="35"/>
      <c r="G44" s="26"/>
      <c r="H44" s="35"/>
      <c r="I44" s="42"/>
      <c r="J44" s="42"/>
      <c r="K44" s="35"/>
      <c r="L44" s="42"/>
      <c r="M44" s="42"/>
      <c r="N44" s="41"/>
      <c r="O44" s="43"/>
      <c r="P44" s="43"/>
      <c r="Q44" s="43"/>
      <c r="R44" s="35"/>
      <c r="S44" s="13"/>
    </row>
    <row r="45" spans="2:19" ht="25" customHeight="1" x14ac:dyDescent="0.2">
      <c r="B45" s="10"/>
      <c r="C45" s="75" t="s">
        <v>145</v>
      </c>
      <c r="D45" s="76"/>
      <c r="E45" s="34"/>
      <c r="F45" s="12"/>
      <c r="G45" s="26"/>
      <c r="H45" s="4" t="s">
        <v>59</v>
      </c>
      <c r="J45" s="44">
        <v>1</v>
      </c>
      <c r="K45" s="26"/>
      <c r="L45" s="49">
        <v>400</v>
      </c>
      <c r="M45" s="45">
        <v>0.5</v>
      </c>
      <c r="N45" s="41"/>
      <c r="O45" s="46">
        <f t="shared" ref="O45:O56" si="5">J45*L45*M45</f>
        <v>200</v>
      </c>
      <c r="P45" s="46">
        <v>0</v>
      </c>
      <c r="Q45" s="43"/>
      <c r="R45" s="12"/>
      <c r="S45" s="51"/>
    </row>
    <row r="46" spans="2:19" ht="25" customHeight="1" x14ac:dyDescent="0.2">
      <c r="B46" s="10"/>
      <c r="C46" s="50">
        <f>SUM(O45:O56)/1000</f>
        <v>0.76500000000000001</v>
      </c>
      <c r="D46" s="48">
        <f>C46/$O$102</f>
        <v>8.7259039580244099E-2</v>
      </c>
      <c r="E46" s="34"/>
      <c r="F46" s="12"/>
      <c r="G46" s="26"/>
      <c r="H46" s="4" t="s">
        <v>41</v>
      </c>
      <c r="J46" s="44">
        <v>1</v>
      </c>
      <c r="K46" s="26"/>
      <c r="L46" s="49">
        <v>150</v>
      </c>
      <c r="M46" s="45">
        <v>1</v>
      </c>
      <c r="N46" s="41"/>
      <c r="O46" s="46">
        <f t="shared" si="5"/>
        <v>150</v>
      </c>
      <c r="P46" s="46">
        <v>0</v>
      </c>
      <c r="Q46" s="43"/>
      <c r="R46" s="12"/>
      <c r="S46" s="51"/>
    </row>
    <row r="47" spans="2:19" ht="25" customHeight="1" x14ac:dyDescent="0.2">
      <c r="B47" s="10"/>
      <c r="C47" s="26"/>
      <c r="D47" s="26"/>
      <c r="E47" s="42"/>
      <c r="F47" s="12"/>
      <c r="G47" s="26"/>
      <c r="H47" s="4" t="s">
        <v>61</v>
      </c>
      <c r="I47" s="34"/>
      <c r="J47" s="44">
        <v>1</v>
      </c>
      <c r="K47" s="26"/>
      <c r="L47" s="49">
        <v>150</v>
      </c>
      <c r="M47" s="45">
        <v>0.5</v>
      </c>
      <c r="N47" s="41"/>
      <c r="O47" s="46">
        <f t="shared" si="5"/>
        <v>75</v>
      </c>
      <c r="P47" s="46">
        <v>0</v>
      </c>
      <c r="Q47" s="43"/>
      <c r="R47" s="12"/>
      <c r="S47" s="51"/>
    </row>
    <row r="48" spans="2:19" ht="25" customHeight="1" x14ac:dyDescent="0.2">
      <c r="B48" s="10"/>
      <c r="C48" s="26"/>
      <c r="D48" s="26"/>
      <c r="E48" s="34"/>
      <c r="F48" s="12"/>
      <c r="G48" s="26"/>
      <c r="H48" s="4" t="s">
        <v>87</v>
      </c>
      <c r="I48" s="34"/>
      <c r="J48" s="44">
        <v>1</v>
      </c>
      <c r="K48" s="26"/>
      <c r="L48" s="49">
        <v>60</v>
      </c>
      <c r="M48" s="45">
        <v>1</v>
      </c>
      <c r="N48" s="41"/>
      <c r="O48" s="46">
        <f t="shared" si="5"/>
        <v>60</v>
      </c>
      <c r="P48" s="46">
        <v>0</v>
      </c>
      <c r="Q48" s="43"/>
      <c r="R48" s="12"/>
      <c r="S48" s="51"/>
    </row>
    <row r="49" spans="2:19" ht="25" customHeight="1" x14ac:dyDescent="0.2">
      <c r="B49" s="10"/>
      <c r="C49" s="26"/>
      <c r="D49" s="26"/>
      <c r="E49" s="34"/>
      <c r="F49" s="12"/>
      <c r="G49" s="26"/>
      <c r="H49" s="35" t="s">
        <v>64</v>
      </c>
      <c r="I49" s="34"/>
      <c r="J49" s="44">
        <v>1</v>
      </c>
      <c r="K49" s="26"/>
      <c r="L49" s="49">
        <v>20</v>
      </c>
      <c r="M49" s="45">
        <v>1</v>
      </c>
      <c r="N49" s="41"/>
      <c r="O49" s="46">
        <f t="shared" si="5"/>
        <v>20</v>
      </c>
      <c r="P49" s="46">
        <v>0</v>
      </c>
      <c r="Q49" s="43"/>
      <c r="R49" s="12"/>
      <c r="S49" s="51"/>
    </row>
    <row r="50" spans="2:19" ht="25" customHeight="1" x14ac:dyDescent="0.2">
      <c r="B50" s="10"/>
      <c r="C50" s="26"/>
      <c r="D50" s="26"/>
      <c r="E50" s="34"/>
      <c r="F50" s="12"/>
      <c r="G50" s="26"/>
      <c r="H50" s="35" t="s">
        <v>16</v>
      </c>
      <c r="I50" s="34"/>
      <c r="J50" s="44">
        <v>1</v>
      </c>
      <c r="K50" s="26"/>
      <c r="L50" s="49">
        <v>80</v>
      </c>
      <c r="M50" s="45">
        <v>0.5</v>
      </c>
      <c r="N50" s="41"/>
      <c r="O50" s="46">
        <f t="shared" si="5"/>
        <v>40</v>
      </c>
      <c r="P50" s="46">
        <v>0</v>
      </c>
      <c r="Q50" s="43"/>
      <c r="R50" s="12"/>
      <c r="S50" s="51"/>
    </row>
    <row r="51" spans="2:19" ht="25" customHeight="1" x14ac:dyDescent="0.2">
      <c r="B51" s="10"/>
      <c r="C51" s="26"/>
      <c r="D51" s="26"/>
      <c r="E51" s="34"/>
      <c r="F51" s="12"/>
      <c r="G51" s="26"/>
      <c r="H51" s="35" t="s">
        <v>66</v>
      </c>
      <c r="I51" s="34"/>
      <c r="J51" s="44">
        <v>1</v>
      </c>
      <c r="K51" s="26"/>
      <c r="L51" s="49">
        <v>100</v>
      </c>
      <c r="M51" s="45">
        <v>1</v>
      </c>
      <c r="N51" s="41"/>
      <c r="O51" s="46">
        <f t="shared" si="5"/>
        <v>100</v>
      </c>
      <c r="P51" s="46">
        <v>0</v>
      </c>
      <c r="Q51" s="43"/>
      <c r="R51" s="12"/>
      <c r="S51" s="51"/>
    </row>
    <row r="52" spans="2:19" ht="25" customHeight="1" x14ac:dyDescent="0.2">
      <c r="B52" s="10"/>
      <c r="C52" s="26"/>
      <c r="D52" s="26"/>
      <c r="E52" s="34"/>
      <c r="F52" s="12"/>
      <c r="G52" s="26"/>
      <c r="H52" s="35" t="s">
        <v>68</v>
      </c>
      <c r="I52" s="34"/>
      <c r="J52" s="44">
        <v>2</v>
      </c>
      <c r="K52" s="26"/>
      <c r="L52" s="49">
        <v>10</v>
      </c>
      <c r="M52" s="45">
        <v>0.5</v>
      </c>
      <c r="N52" s="41"/>
      <c r="O52" s="46">
        <f t="shared" si="5"/>
        <v>10</v>
      </c>
      <c r="P52" s="46">
        <v>0</v>
      </c>
      <c r="Q52" s="43"/>
      <c r="R52" s="12"/>
      <c r="S52" s="51"/>
    </row>
    <row r="53" spans="2:19" ht="25" customHeight="1" x14ac:dyDescent="0.2">
      <c r="B53" s="10"/>
      <c r="C53" s="26"/>
      <c r="D53" s="26"/>
      <c r="E53" s="34"/>
      <c r="F53" s="12"/>
      <c r="G53" s="26"/>
      <c r="H53" s="35" t="s">
        <v>69</v>
      </c>
      <c r="I53" s="34"/>
      <c r="J53" s="44">
        <v>1</v>
      </c>
      <c r="K53" s="26"/>
      <c r="L53" s="49">
        <v>20</v>
      </c>
      <c r="M53" s="45">
        <v>0.5</v>
      </c>
      <c r="N53" s="41"/>
      <c r="O53" s="46">
        <f t="shared" si="5"/>
        <v>10</v>
      </c>
      <c r="P53" s="46">
        <v>0</v>
      </c>
      <c r="Q53" s="43"/>
      <c r="R53" s="12"/>
      <c r="S53" s="51"/>
    </row>
    <row r="54" spans="2:19" ht="25" customHeight="1" x14ac:dyDescent="0.2">
      <c r="B54" s="10"/>
      <c r="C54" s="26"/>
      <c r="D54" s="26"/>
      <c r="E54" s="34"/>
      <c r="F54" s="12"/>
      <c r="G54" s="26"/>
      <c r="H54" s="35" t="s">
        <v>72</v>
      </c>
      <c r="I54" s="34"/>
      <c r="J54" s="44">
        <v>1</v>
      </c>
      <c r="K54" s="26"/>
      <c r="L54" s="49">
        <v>100</v>
      </c>
      <c r="M54" s="45">
        <v>0.5</v>
      </c>
      <c r="N54" s="41"/>
      <c r="O54" s="46">
        <f t="shared" si="5"/>
        <v>50</v>
      </c>
      <c r="P54" s="46">
        <v>0</v>
      </c>
      <c r="Q54" s="43"/>
      <c r="R54" s="12"/>
      <c r="S54" s="51"/>
    </row>
    <row r="55" spans="2:19" ht="25" customHeight="1" x14ac:dyDescent="0.2">
      <c r="B55" s="10"/>
      <c r="C55" s="26"/>
      <c r="D55" s="26"/>
      <c r="E55" s="34"/>
      <c r="F55" s="12"/>
      <c r="G55" s="26"/>
      <c r="H55" s="35" t="s">
        <v>23</v>
      </c>
      <c r="I55" s="34"/>
      <c r="J55" s="44">
        <v>1</v>
      </c>
      <c r="K55" s="26"/>
      <c r="L55" s="49">
        <v>80</v>
      </c>
      <c r="M55" s="45">
        <v>0.5</v>
      </c>
      <c r="N55" s="41"/>
      <c r="O55" s="46">
        <f t="shared" si="5"/>
        <v>40</v>
      </c>
      <c r="P55" s="46">
        <v>0</v>
      </c>
      <c r="Q55" s="43"/>
      <c r="R55" s="81"/>
      <c r="S55" s="51"/>
    </row>
    <row r="56" spans="2:19" ht="25" customHeight="1" x14ac:dyDescent="0.2">
      <c r="B56" s="10"/>
      <c r="C56" s="26"/>
      <c r="D56" s="26"/>
      <c r="E56" s="34"/>
      <c r="F56" s="12"/>
      <c r="G56" s="26"/>
      <c r="H56" s="35" t="s">
        <v>24</v>
      </c>
      <c r="I56" s="34"/>
      <c r="J56" s="44">
        <v>1</v>
      </c>
      <c r="K56" s="26"/>
      <c r="L56" s="49">
        <v>20</v>
      </c>
      <c r="M56" s="45">
        <v>0.5</v>
      </c>
      <c r="N56" s="41"/>
      <c r="O56" s="46">
        <f t="shared" si="5"/>
        <v>10</v>
      </c>
      <c r="P56" s="46">
        <v>0</v>
      </c>
      <c r="Q56" s="43"/>
      <c r="R56" s="12"/>
      <c r="S56" s="51"/>
    </row>
    <row r="57" spans="2:19" ht="12" customHeight="1" x14ac:dyDescent="0.2">
      <c r="B57" s="10"/>
      <c r="C57" s="26"/>
      <c r="D57" s="26"/>
      <c r="E57" s="34"/>
      <c r="F57" s="35"/>
      <c r="G57" s="26"/>
      <c r="H57" s="35"/>
      <c r="I57" s="42"/>
      <c r="J57" s="42"/>
      <c r="K57" s="35"/>
      <c r="L57" s="42"/>
      <c r="M57" s="42"/>
      <c r="N57" s="41"/>
      <c r="O57" s="43"/>
      <c r="P57" s="43"/>
      <c r="Q57" s="43"/>
      <c r="R57" s="35"/>
      <c r="S57" s="13"/>
    </row>
    <row r="58" spans="2:19" ht="25" customHeight="1" x14ac:dyDescent="0.2">
      <c r="B58" s="10"/>
      <c r="C58" s="75" t="s">
        <v>15</v>
      </c>
      <c r="D58" s="76"/>
      <c r="E58" s="34"/>
      <c r="F58" s="12"/>
      <c r="G58" s="26"/>
      <c r="H58" s="35" t="s">
        <v>76</v>
      </c>
      <c r="J58" s="44">
        <v>1</v>
      </c>
      <c r="K58" s="26"/>
      <c r="L58" s="49">
        <v>200</v>
      </c>
      <c r="M58" s="45">
        <v>0.5</v>
      </c>
      <c r="N58" s="41"/>
      <c r="O58" s="46">
        <f t="shared" ref="O58:O84" si="6">J58*L58*M58</f>
        <v>100</v>
      </c>
      <c r="P58" s="46">
        <v>0</v>
      </c>
      <c r="R58" s="12"/>
      <c r="S58" s="13"/>
    </row>
    <row r="59" spans="2:19" ht="25" customHeight="1" x14ac:dyDescent="0.2">
      <c r="B59" s="10"/>
      <c r="C59" s="50">
        <f>SUM(O58:O67)/1000</f>
        <v>0.97</v>
      </c>
      <c r="D59" s="48">
        <f>C59/$O$102</f>
        <v>0.11064218090566899</v>
      </c>
      <c r="E59" s="34"/>
      <c r="F59" s="12"/>
      <c r="G59" s="26"/>
      <c r="H59" s="35" t="s">
        <v>78</v>
      </c>
      <c r="J59" s="44">
        <v>1</v>
      </c>
      <c r="K59" s="26"/>
      <c r="L59" s="49">
        <v>50</v>
      </c>
      <c r="M59" s="45">
        <v>0.5</v>
      </c>
      <c r="N59" s="41"/>
      <c r="O59" s="46">
        <f t="shared" si="6"/>
        <v>25</v>
      </c>
      <c r="P59" s="46">
        <v>0</v>
      </c>
      <c r="R59" s="12"/>
      <c r="S59" s="13"/>
    </row>
    <row r="60" spans="2:19" ht="25" customHeight="1" x14ac:dyDescent="0.2">
      <c r="B60" s="10"/>
      <c r="C60" s="26"/>
      <c r="D60" s="26"/>
      <c r="E60" s="34"/>
      <c r="F60" s="12"/>
      <c r="G60" s="26"/>
      <c r="H60" s="35" t="s">
        <v>75</v>
      </c>
      <c r="J60" s="44">
        <v>1</v>
      </c>
      <c r="K60" s="26"/>
      <c r="L60" s="49">
        <v>30</v>
      </c>
      <c r="M60" s="45">
        <v>0.5</v>
      </c>
      <c r="N60" s="41"/>
      <c r="O60" s="46">
        <f t="shared" si="6"/>
        <v>15</v>
      </c>
      <c r="P60" s="46">
        <v>0</v>
      </c>
      <c r="R60" s="12"/>
      <c r="S60" s="13"/>
    </row>
    <row r="61" spans="2:19" ht="25" customHeight="1" x14ac:dyDescent="0.2">
      <c r="B61" s="10"/>
      <c r="C61" s="26"/>
      <c r="D61" s="26"/>
      <c r="E61" s="34"/>
      <c r="F61" s="12"/>
      <c r="G61" s="26"/>
      <c r="H61" s="35" t="s">
        <v>119</v>
      </c>
      <c r="J61" s="44">
        <v>1</v>
      </c>
      <c r="K61" s="26"/>
      <c r="L61" s="49">
        <v>300</v>
      </c>
      <c r="M61" s="45">
        <v>0.5</v>
      </c>
      <c r="N61" s="41"/>
      <c r="O61" s="46">
        <f t="shared" si="6"/>
        <v>150</v>
      </c>
      <c r="P61" s="46">
        <v>0</v>
      </c>
      <c r="R61" s="12"/>
      <c r="S61" s="13"/>
    </row>
    <row r="62" spans="2:19" ht="25" customHeight="1" x14ac:dyDescent="0.2">
      <c r="B62" s="10"/>
      <c r="C62" s="26"/>
      <c r="D62" s="26"/>
      <c r="E62" s="34"/>
      <c r="F62" s="12"/>
      <c r="G62" s="26"/>
      <c r="H62" s="35" t="s">
        <v>151</v>
      </c>
      <c r="J62" s="44">
        <v>1</v>
      </c>
      <c r="K62" s="26"/>
      <c r="L62" s="49">
        <v>120</v>
      </c>
      <c r="M62" s="45">
        <v>0.5</v>
      </c>
      <c r="N62" s="41"/>
      <c r="O62" s="46">
        <f t="shared" si="6"/>
        <v>60</v>
      </c>
      <c r="P62" s="46">
        <v>0</v>
      </c>
      <c r="R62" s="12"/>
      <c r="S62" s="13"/>
    </row>
    <row r="63" spans="2:19" ht="25" customHeight="1" x14ac:dyDescent="0.2">
      <c r="B63" s="10"/>
      <c r="C63" s="26"/>
      <c r="D63" s="26"/>
      <c r="E63" s="34"/>
      <c r="F63" s="12"/>
      <c r="G63" s="26"/>
      <c r="H63" s="35" t="s">
        <v>122</v>
      </c>
      <c r="J63" s="44">
        <v>1</v>
      </c>
      <c r="K63" s="26"/>
      <c r="L63" s="49">
        <v>150</v>
      </c>
      <c r="M63" s="45">
        <v>1</v>
      </c>
      <c r="N63" s="41"/>
      <c r="O63" s="46">
        <f t="shared" si="6"/>
        <v>150</v>
      </c>
      <c r="P63" s="46">
        <v>0</v>
      </c>
      <c r="R63" s="12"/>
      <c r="S63" s="13"/>
    </row>
    <row r="64" spans="2:19" ht="25" customHeight="1" x14ac:dyDescent="0.2">
      <c r="B64" s="10"/>
      <c r="C64" s="26"/>
      <c r="D64" s="26"/>
      <c r="E64" s="34"/>
      <c r="F64" s="12"/>
      <c r="G64" s="26"/>
      <c r="H64" s="35" t="s">
        <v>124</v>
      </c>
      <c r="J64" s="44">
        <v>1</v>
      </c>
      <c r="K64" s="26"/>
      <c r="L64" s="49">
        <v>40</v>
      </c>
      <c r="M64" s="45">
        <v>0.5</v>
      </c>
      <c r="N64" s="41"/>
      <c r="O64" s="46">
        <f t="shared" si="6"/>
        <v>20</v>
      </c>
      <c r="P64" s="46">
        <v>0</v>
      </c>
      <c r="R64" s="12"/>
      <c r="S64" s="13"/>
    </row>
    <row r="65" spans="2:23" ht="25" customHeight="1" x14ac:dyDescent="0.2">
      <c r="B65" s="10"/>
      <c r="C65" s="26"/>
      <c r="D65" s="26"/>
      <c r="E65" s="34"/>
      <c r="F65" s="12"/>
      <c r="G65" s="26"/>
      <c r="H65" s="35" t="s">
        <v>125</v>
      </c>
      <c r="J65" s="44">
        <v>1</v>
      </c>
      <c r="K65" s="26"/>
      <c r="L65" s="49">
        <v>200</v>
      </c>
      <c r="M65" s="45">
        <v>0.5</v>
      </c>
      <c r="N65" s="41"/>
      <c r="O65" s="46">
        <f t="shared" si="6"/>
        <v>100</v>
      </c>
      <c r="P65" s="46">
        <v>0</v>
      </c>
      <c r="R65" s="12"/>
      <c r="S65" s="13"/>
    </row>
    <row r="66" spans="2:23" ht="25" customHeight="1" x14ac:dyDescent="0.2">
      <c r="B66" s="10"/>
      <c r="C66" s="26"/>
      <c r="D66" s="26"/>
      <c r="E66" s="34"/>
      <c r="F66" s="12"/>
      <c r="G66" s="26"/>
      <c r="H66" s="35" t="s">
        <v>127</v>
      </c>
      <c r="J66" s="44">
        <v>1</v>
      </c>
      <c r="K66" s="26"/>
      <c r="L66" s="49">
        <v>300</v>
      </c>
      <c r="M66" s="45">
        <v>0.5</v>
      </c>
      <c r="N66" s="41"/>
      <c r="O66" s="46">
        <f t="shared" si="6"/>
        <v>150</v>
      </c>
      <c r="P66" s="46">
        <v>0</v>
      </c>
      <c r="R66" s="12"/>
      <c r="S66" s="13"/>
    </row>
    <row r="67" spans="2:23" ht="25" customHeight="1" x14ac:dyDescent="0.2">
      <c r="B67" s="10"/>
      <c r="C67" s="26"/>
      <c r="D67" s="26"/>
      <c r="E67" s="34"/>
      <c r="F67" s="12"/>
      <c r="H67" s="35" t="s">
        <v>129</v>
      </c>
      <c r="J67" s="44">
        <v>1</v>
      </c>
      <c r="K67" s="26"/>
      <c r="L67" s="49">
        <v>200</v>
      </c>
      <c r="M67" s="45">
        <v>1</v>
      </c>
      <c r="N67" s="41"/>
      <c r="O67" s="46">
        <f t="shared" si="6"/>
        <v>200</v>
      </c>
      <c r="P67" s="46">
        <v>0</v>
      </c>
      <c r="R67" s="12"/>
      <c r="S67" s="13"/>
    </row>
    <row r="68" spans="2:23" ht="12" customHeight="1" x14ac:dyDescent="0.2">
      <c r="B68" s="10"/>
      <c r="C68" s="26"/>
      <c r="D68" s="26"/>
      <c r="E68" s="34"/>
      <c r="F68" s="35"/>
      <c r="G68" s="26"/>
      <c r="H68" s="35"/>
      <c r="I68" s="42"/>
      <c r="J68" s="34"/>
      <c r="K68" s="35"/>
      <c r="L68" s="42"/>
      <c r="M68" s="42"/>
      <c r="N68" s="42"/>
      <c r="O68" s="43"/>
      <c r="P68" s="43"/>
      <c r="Q68" s="43"/>
      <c r="R68" s="35"/>
      <c r="S68" s="13"/>
    </row>
    <row r="69" spans="2:23" ht="25" customHeight="1" x14ac:dyDescent="0.2">
      <c r="B69" s="10"/>
      <c r="C69" s="75" t="s">
        <v>14</v>
      </c>
      <c r="D69" s="76"/>
      <c r="E69" s="34"/>
      <c r="F69" s="12"/>
      <c r="G69" s="26"/>
      <c r="H69" s="35" t="s">
        <v>109</v>
      </c>
      <c r="J69" s="44">
        <v>1</v>
      </c>
      <c r="K69" s="26"/>
      <c r="L69" s="49">
        <v>150</v>
      </c>
      <c r="M69" s="45">
        <v>1</v>
      </c>
      <c r="N69" s="41"/>
      <c r="O69" s="46">
        <f>J69*L69*M69</f>
        <v>150</v>
      </c>
      <c r="P69" s="46">
        <v>0</v>
      </c>
      <c r="Q69" s="43"/>
      <c r="R69" s="12"/>
      <c r="S69" s="13"/>
      <c r="V69" s="4"/>
      <c r="W69" s="4"/>
    </row>
    <row r="70" spans="2:23" ht="25" customHeight="1" x14ac:dyDescent="0.2">
      <c r="B70" s="10"/>
      <c r="C70" s="50">
        <f>SUM(O69:O73)/1000</f>
        <v>0.37</v>
      </c>
      <c r="D70" s="48">
        <f>C70/$O$102</f>
        <v>4.2203718489791264E-2</v>
      </c>
      <c r="E70" s="34"/>
      <c r="F70" s="12"/>
      <c r="G70" s="26"/>
      <c r="H70" s="35" t="s">
        <v>19</v>
      </c>
      <c r="J70" s="44">
        <v>1</v>
      </c>
      <c r="K70" s="26"/>
      <c r="L70" s="49">
        <v>50</v>
      </c>
      <c r="M70" s="45">
        <v>1</v>
      </c>
      <c r="N70" s="41"/>
      <c r="O70" s="46">
        <f>J70*L70*M70</f>
        <v>50</v>
      </c>
      <c r="P70" s="46">
        <v>0</v>
      </c>
      <c r="Q70" s="43"/>
      <c r="R70" s="12"/>
      <c r="S70" s="13"/>
    </row>
    <row r="71" spans="2:23" ht="25" customHeight="1" x14ac:dyDescent="0.2">
      <c r="B71" s="10"/>
      <c r="C71" s="26"/>
      <c r="D71" s="26"/>
      <c r="E71" s="34"/>
      <c r="F71" s="12"/>
      <c r="G71" s="26"/>
      <c r="H71" s="35" t="s">
        <v>116</v>
      </c>
      <c r="J71" s="44">
        <v>1</v>
      </c>
      <c r="K71" s="26"/>
      <c r="L71" s="49">
        <v>40</v>
      </c>
      <c r="M71" s="45">
        <v>1</v>
      </c>
      <c r="N71" s="41"/>
      <c r="O71" s="46">
        <f>J71*L71*M71</f>
        <v>40</v>
      </c>
      <c r="P71" s="46">
        <v>0</v>
      </c>
      <c r="Q71" s="43"/>
      <c r="R71" s="12"/>
      <c r="S71" s="13"/>
    </row>
    <row r="72" spans="2:23" ht="25" customHeight="1" x14ac:dyDescent="0.2">
      <c r="B72" s="10"/>
      <c r="C72" s="26"/>
      <c r="D72" s="26"/>
      <c r="E72" s="34"/>
      <c r="F72" s="12"/>
      <c r="G72" s="4"/>
      <c r="H72" s="35" t="s">
        <v>95</v>
      </c>
      <c r="I72" s="35"/>
      <c r="J72" s="44">
        <v>1</v>
      </c>
      <c r="K72" s="26"/>
      <c r="L72" s="49">
        <v>100</v>
      </c>
      <c r="M72" s="45">
        <v>1</v>
      </c>
      <c r="N72" s="41"/>
      <c r="O72" s="46">
        <f>J72*L72*M72</f>
        <v>100</v>
      </c>
      <c r="P72" s="46">
        <v>0</v>
      </c>
      <c r="Q72" s="43"/>
      <c r="R72" s="12"/>
      <c r="S72" s="13"/>
    </row>
    <row r="73" spans="2:23" ht="25" customHeight="1" x14ac:dyDescent="0.2">
      <c r="B73" s="10"/>
      <c r="C73" s="26"/>
      <c r="D73" s="26"/>
      <c r="E73" s="34"/>
      <c r="F73" s="12"/>
      <c r="G73" s="4"/>
      <c r="H73" s="35" t="s">
        <v>4</v>
      </c>
      <c r="I73" s="35"/>
      <c r="J73" s="44">
        <v>1</v>
      </c>
      <c r="K73" s="26"/>
      <c r="L73" s="49">
        <v>30</v>
      </c>
      <c r="M73" s="45">
        <v>1</v>
      </c>
      <c r="N73" s="41"/>
      <c r="O73" s="46">
        <f>J73*L73*M73</f>
        <v>30</v>
      </c>
      <c r="P73" s="46">
        <v>0</v>
      </c>
      <c r="Q73" s="43"/>
      <c r="R73" s="12"/>
      <c r="S73" s="13"/>
    </row>
    <row r="74" spans="2:23" ht="12" customHeight="1" x14ac:dyDescent="0.2">
      <c r="B74" s="10"/>
      <c r="C74" s="26"/>
      <c r="D74" s="26"/>
      <c r="E74" s="34"/>
      <c r="F74" s="26"/>
      <c r="G74" s="26"/>
      <c r="H74" s="26"/>
      <c r="I74" s="34"/>
      <c r="J74" s="42"/>
      <c r="R74" s="26"/>
      <c r="S74" s="13"/>
    </row>
    <row r="75" spans="2:23" ht="25" customHeight="1" x14ac:dyDescent="0.2">
      <c r="B75" s="10"/>
      <c r="C75" s="75" t="s">
        <v>18</v>
      </c>
      <c r="D75" s="76"/>
      <c r="E75" s="34"/>
      <c r="F75" s="12"/>
      <c r="G75" s="26"/>
      <c r="H75" s="35" t="s">
        <v>13</v>
      </c>
      <c r="I75" s="42"/>
      <c r="J75" s="44">
        <v>1</v>
      </c>
      <c r="K75" s="26"/>
      <c r="L75" s="49">
        <v>400</v>
      </c>
      <c r="M75" s="45">
        <v>0.5</v>
      </c>
      <c r="N75" s="41"/>
      <c r="O75" s="46">
        <f t="shared" si="6"/>
        <v>200</v>
      </c>
      <c r="P75" s="46">
        <v>0</v>
      </c>
      <c r="R75" s="12"/>
      <c r="S75" s="13"/>
    </row>
    <row r="76" spans="2:23" ht="25" customHeight="1" x14ac:dyDescent="0.2">
      <c r="B76" s="10"/>
      <c r="C76" s="50">
        <f>SUM(O75:O84)/1000</f>
        <v>0.622</v>
      </c>
      <c r="D76" s="48">
        <f>C76/$O$102</f>
        <v>7.0947872704459916E-2</v>
      </c>
      <c r="F76" s="12"/>
      <c r="G76" s="4"/>
      <c r="H76" s="4" t="s">
        <v>17</v>
      </c>
      <c r="I76" s="35"/>
      <c r="J76" s="44">
        <v>1</v>
      </c>
      <c r="K76" s="26"/>
      <c r="L76" s="49">
        <v>50</v>
      </c>
      <c r="M76" s="45">
        <v>1</v>
      </c>
      <c r="N76" s="41"/>
      <c r="O76" s="46">
        <f t="shared" si="6"/>
        <v>50</v>
      </c>
      <c r="P76" s="46">
        <v>0</v>
      </c>
      <c r="R76" s="12"/>
      <c r="S76" s="13"/>
    </row>
    <row r="77" spans="2:23" ht="25" customHeight="1" x14ac:dyDescent="0.2">
      <c r="B77" s="10"/>
      <c r="C77" s="26"/>
      <c r="D77" s="26"/>
      <c r="E77" s="34"/>
      <c r="F77" s="12"/>
      <c r="G77" s="26"/>
      <c r="H77" s="35" t="s">
        <v>81</v>
      </c>
      <c r="I77" s="42"/>
      <c r="J77" s="44">
        <v>1</v>
      </c>
      <c r="K77" s="26"/>
      <c r="L77" s="49">
        <v>80</v>
      </c>
      <c r="M77" s="45">
        <v>0.5</v>
      </c>
      <c r="N77" s="41"/>
      <c r="O77" s="46">
        <f t="shared" si="6"/>
        <v>40</v>
      </c>
      <c r="P77" s="46">
        <v>0</v>
      </c>
      <c r="R77" s="12"/>
      <c r="S77" s="13"/>
    </row>
    <row r="78" spans="2:23" ht="25" customHeight="1" x14ac:dyDescent="0.2">
      <c r="B78" s="10"/>
      <c r="C78" s="26"/>
      <c r="D78" s="26"/>
      <c r="E78" s="34"/>
      <c r="F78" s="12"/>
      <c r="G78" s="26"/>
      <c r="H78" s="35" t="s">
        <v>74</v>
      </c>
      <c r="I78" s="42"/>
      <c r="J78" s="44">
        <v>1</v>
      </c>
      <c r="K78" s="26"/>
      <c r="L78" s="49">
        <v>12</v>
      </c>
      <c r="M78" s="45">
        <v>1</v>
      </c>
      <c r="N78" s="41"/>
      <c r="O78" s="46">
        <f t="shared" si="6"/>
        <v>12</v>
      </c>
      <c r="P78" s="46">
        <v>0</v>
      </c>
      <c r="R78" s="12"/>
      <c r="S78" s="13"/>
    </row>
    <row r="79" spans="2:23" ht="25" customHeight="1" x14ac:dyDescent="0.2">
      <c r="B79" s="10"/>
      <c r="C79" s="26"/>
      <c r="D79" s="26"/>
      <c r="E79" s="34"/>
      <c r="F79" s="12"/>
      <c r="G79" s="26"/>
      <c r="H79" s="35" t="s">
        <v>11</v>
      </c>
      <c r="J79" s="44">
        <v>1</v>
      </c>
      <c r="K79" s="26"/>
      <c r="L79" s="49">
        <v>100</v>
      </c>
      <c r="M79" s="45">
        <v>0.5</v>
      </c>
      <c r="N79" s="41"/>
      <c r="O79" s="46">
        <f t="shared" si="6"/>
        <v>50</v>
      </c>
      <c r="P79" s="46">
        <v>0</v>
      </c>
      <c r="R79" s="12"/>
      <c r="S79" s="13"/>
    </row>
    <row r="80" spans="2:23" ht="25" customHeight="1" x14ac:dyDescent="0.2">
      <c r="B80" s="10"/>
      <c r="C80" s="26"/>
      <c r="D80" s="26"/>
      <c r="E80" s="34"/>
      <c r="F80" s="12"/>
      <c r="G80" s="26"/>
      <c r="H80" s="35" t="s">
        <v>25</v>
      </c>
      <c r="J80" s="44">
        <v>1</v>
      </c>
      <c r="K80" s="26"/>
      <c r="L80" s="49">
        <v>40</v>
      </c>
      <c r="M80" s="45">
        <v>1</v>
      </c>
      <c r="N80" s="41"/>
      <c r="O80" s="46">
        <f t="shared" si="6"/>
        <v>40</v>
      </c>
      <c r="P80" s="46">
        <v>0</v>
      </c>
      <c r="R80" s="12"/>
      <c r="S80" s="13"/>
    </row>
    <row r="81" spans="2:19" ht="25" customHeight="1" x14ac:dyDescent="0.2">
      <c r="B81" s="10"/>
      <c r="C81" s="26"/>
      <c r="D81" s="26"/>
      <c r="F81" s="12"/>
      <c r="G81" s="26"/>
      <c r="H81" s="35" t="s">
        <v>26</v>
      </c>
      <c r="I81" s="35"/>
      <c r="J81" s="44">
        <v>1</v>
      </c>
      <c r="K81" s="26"/>
      <c r="L81" s="49">
        <v>60</v>
      </c>
      <c r="M81" s="45">
        <v>1</v>
      </c>
      <c r="N81" s="41"/>
      <c r="O81" s="46">
        <f t="shared" si="6"/>
        <v>60</v>
      </c>
      <c r="P81" s="46">
        <v>0</v>
      </c>
      <c r="R81" s="12"/>
      <c r="S81" s="13"/>
    </row>
    <row r="82" spans="2:19" ht="25" customHeight="1" x14ac:dyDescent="0.2">
      <c r="B82" s="10"/>
      <c r="C82" s="26"/>
      <c r="D82" s="26"/>
      <c r="E82" s="34"/>
      <c r="F82" s="12"/>
      <c r="G82" s="4"/>
      <c r="H82" s="4" t="s">
        <v>27</v>
      </c>
      <c r="I82" s="35"/>
      <c r="J82" s="44">
        <v>1</v>
      </c>
      <c r="K82" s="26"/>
      <c r="L82" s="49">
        <v>100</v>
      </c>
      <c r="M82" s="45">
        <v>1</v>
      </c>
      <c r="N82" s="41"/>
      <c r="O82" s="46">
        <f t="shared" si="6"/>
        <v>100</v>
      </c>
      <c r="P82" s="46">
        <v>0</v>
      </c>
      <c r="R82" s="12"/>
      <c r="S82" s="13"/>
    </row>
    <row r="83" spans="2:19" ht="25" customHeight="1" x14ac:dyDescent="0.2">
      <c r="B83" s="10"/>
      <c r="C83" s="26"/>
      <c r="D83" s="26"/>
      <c r="F83" s="12"/>
      <c r="G83" s="26"/>
      <c r="H83" s="35" t="s">
        <v>112</v>
      </c>
      <c r="I83" s="35"/>
      <c r="J83" s="44">
        <v>1</v>
      </c>
      <c r="K83" s="26"/>
      <c r="L83" s="49">
        <v>10</v>
      </c>
      <c r="M83" s="45">
        <v>1</v>
      </c>
      <c r="N83" s="41"/>
      <c r="O83" s="46">
        <f t="shared" si="6"/>
        <v>10</v>
      </c>
      <c r="P83" s="46">
        <v>0</v>
      </c>
      <c r="R83" s="12"/>
      <c r="S83" s="13"/>
    </row>
    <row r="84" spans="2:19" ht="25" customHeight="1" x14ac:dyDescent="0.2">
      <c r="B84" s="10"/>
      <c r="C84" s="26"/>
      <c r="D84" s="26"/>
      <c r="F84" s="12"/>
      <c r="G84" s="26"/>
      <c r="H84" s="35" t="s">
        <v>2</v>
      </c>
      <c r="I84" s="35"/>
      <c r="J84" s="44">
        <v>1</v>
      </c>
      <c r="K84" s="26"/>
      <c r="L84" s="49">
        <v>60</v>
      </c>
      <c r="M84" s="45">
        <v>1</v>
      </c>
      <c r="N84" s="41"/>
      <c r="O84" s="46">
        <f t="shared" si="6"/>
        <v>60</v>
      </c>
      <c r="P84" s="46">
        <v>0</v>
      </c>
      <c r="R84" s="12"/>
      <c r="S84" s="13"/>
    </row>
    <row r="85" spans="2:19" ht="12" customHeight="1" x14ac:dyDescent="0.2">
      <c r="B85" s="10"/>
      <c r="C85" s="26"/>
      <c r="D85" s="26"/>
      <c r="E85" s="34"/>
      <c r="F85" s="35"/>
      <c r="G85" s="26"/>
      <c r="H85" s="35"/>
      <c r="I85" s="42"/>
      <c r="J85" s="42"/>
      <c r="K85" s="35"/>
      <c r="L85" s="42"/>
      <c r="M85" s="42"/>
      <c r="N85" s="42"/>
      <c r="O85" s="43"/>
      <c r="P85" s="43"/>
      <c r="Q85" s="43"/>
      <c r="R85" s="35"/>
      <c r="S85" s="13"/>
    </row>
    <row r="86" spans="2:19" ht="25" customHeight="1" x14ac:dyDescent="0.2">
      <c r="B86" s="10"/>
      <c r="C86" s="75" t="s">
        <v>148</v>
      </c>
      <c r="D86" s="76"/>
      <c r="E86" s="22"/>
      <c r="F86" s="12"/>
      <c r="G86" s="4"/>
      <c r="H86" s="22">
        <v>1</v>
      </c>
      <c r="I86" s="35"/>
      <c r="J86" s="44">
        <v>0</v>
      </c>
      <c r="K86" s="26"/>
      <c r="L86" s="49">
        <v>0</v>
      </c>
      <c r="M86" s="45">
        <v>1</v>
      </c>
      <c r="N86" s="41"/>
      <c r="O86" s="46">
        <f t="shared" ref="O86:O90" si="7">J86*L86*M86</f>
        <v>0</v>
      </c>
      <c r="P86" s="46">
        <f>J86*L86*M86</f>
        <v>0</v>
      </c>
      <c r="Q86" s="43"/>
      <c r="R86" s="12"/>
      <c r="S86" s="13"/>
    </row>
    <row r="87" spans="2:19" ht="25" customHeight="1" x14ac:dyDescent="0.2">
      <c r="B87" s="10"/>
      <c r="C87" s="50">
        <f>SUM(O86:O90)/1000</f>
        <v>0</v>
      </c>
      <c r="D87" s="48">
        <f>C87/$O$102</f>
        <v>0</v>
      </c>
      <c r="E87" s="22"/>
      <c r="F87" s="12"/>
      <c r="G87" s="4"/>
      <c r="H87" s="22">
        <v>2</v>
      </c>
      <c r="I87" s="35"/>
      <c r="J87" s="44">
        <v>0</v>
      </c>
      <c r="K87" s="26"/>
      <c r="L87" s="49">
        <v>0</v>
      </c>
      <c r="M87" s="45">
        <v>1</v>
      </c>
      <c r="N87" s="41"/>
      <c r="O87" s="46">
        <f t="shared" si="7"/>
        <v>0</v>
      </c>
      <c r="P87" s="46">
        <f t="shared" ref="P87:P90" si="8">J87*L87*M87</f>
        <v>0</v>
      </c>
      <c r="Q87" s="43"/>
      <c r="R87" s="12"/>
      <c r="S87" s="13"/>
    </row>
    <row r="88" spans="2:19" ht="25" customHeight="1" x14ac:dyDescent="0.2">
      <c r="B88" s="10"/>
      <c r="C88" s="26"/>
      <c r="D88" s="26"/>
      <c r="E88" s="22"/>
      <c r="F88" s="12"/>
      <c r="G88" s="4"/>
      <c r="H88" s="22">
        <v>3</v>
      </c>
      <c r="I88" s="35"/>
      <c r="J88" s="44">
        <v>0</v>
      </c>
      <c r="K88" s="26"/>
      <c r="L88" s="49">
        <v>0</v>
      </c>
      <c r="M88" s="45">
        <v>1</v>
      </c>
      <c r="N88" s="41"/>
      <c r="O88" s="46">
        <f t="shared" si="7"/>
        <v>0</v>
      </c>
      <c r="P88" s="46">
        <f t="shared" si="8"/>
        <v>0</v>
      </c>
      <c r="Q88" s="43"/>
      <c r="R88" s="12"/>
      <c r="S88" s="13"/>
    </row>
    <row r="89" spans="2:19" ht="25" customHeight="1" x14ac:dyDescent="0.2">
      <c r="B89" s="10"/>
      <c r="C89" s="26"/>
      <c r="D89" s="26"/>
      <c r="E89" s="22"/>
      <c r="F89" s="12"/>
      <c r="G89" s="4"/>
      <c r="H89" s="22">
        <v>4</v>
      </c>
      <c r="I89" s="35"/>
      <c r="J89" s="44">
        <v>0</v>
      </c>
      <c r="K89" s="26"/>
      <c r="L89" s="49">
        <v>0</v>
      </c>
      <c r="M89" s="45">
        <v>1</v>
      </c>
      <c r="N89" s="41"/>
      <c r="O89" s="46">
        <f t="shared" si="7"/>
        <v>0</v>
      </c>
      <c r="P89" s="46">
        <f t="shared" si="8"/>
        <v>0</v>
      </c>
      <c r="Q89" s="43"/>
      <c r="R89" s="12"/>
      <c r="S89" s="13"/>
    </row>
    <row r="90" spans="2:19" ht="25" customHeight="1" x14ac:dyDescent="0.2">
      <c r="B90" s="10"/>
      <c r="C90" s="26"/>
      <c r="D90" s="26"/>
      <c r="E90" s="22"/>
      <c r="F90" s="12"/>
      <c r="G90" s="4"/>
      <c r="H90" s="22">
        <v>5</v>
      </c>
      <c r="I90" s="35"/>
      <c r="J90" s="44">
        <v>0</v>
      </c>
      <c r="K90" s="26"/>
      <c r="L90" s="49">
        <v>0</v>
      </c>
      <c r="M90" s="45">
        <v>1</v>
      </c>
      <c r="N90" s="41"/>
      <c r="O90" s="46">
        <f t="shared" si="7"/>
        <v>0</v>
      </c>
      <c r="P90" s="46">
        <f t="shared" si="8"/>
        <v>0</v>
      </c>
      <c r="Q90" s="43"/>
      <c r="R90" s="12"/>
      <c r="S90" s="13"/>
    </row>
    <row r="91" spans="2:19" ht="12" customHeight="1" x14ac:dyDescent="0.2">
      <c r="B91" s="10"/>
      <c r="C91" s="26"/>
      <c r="D91" s="26"/>
      <c r="E91" s="26"/>
      <c r="F91" s="35"/>
      <c r="G91" s="26"/>
      <c r="H91" s="35"/>
      <c r="I91" s="35"/>
      <c r="J91" s="41"/>
      <c r="K91" s="35"/>
      <c r="L91" s="42"/>
      <c r="M91" s="42"/>
      <c r="N91" s="41"/>
      <c r="O91" s="43"/>
      <c r="P91" s="43"/>
      <c r="Q91" s="43"/>
      <c r="R91" s="35"/>
      <c r="S91" s="13"/>
    </row>
    <row r="92" spans="2:19" ht="34" customHeight="1" x14ac:dyDescent="0.2">
      <c r="B92" s="10"/>
      <c r="C92" s="72" t="s">
        <v>139</v>
      </c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4"/>
      <c r="S92" s="13"/>
    </row>
    <row r="93" spans="2:19" ht="12" customHeight="1" x14ac:dyDescent="0.2">
      <c r="B93" s="10"/>
      <c r="C93" s="26"/>
      <c r="D93" s="26"/>
      <c r="E93" s="26"/>
      <c r="F93" s="35"/>
      <c r="G93" s="26"/>
      <c r="H93" s="35"/>
      <c r="I93" s="35"/>
      <c r="J93" s="41"/>
      <c r="K93" s="35"/>
      <c r="L93" s="42"/>
      <c r="M93" s="42"/>
      <c r="N93" s="41"/>
      <c r="O93" s="43"/>
      <c r="P93" s="43"/>
      <c r="Q93" s="43"/>
      <c r="R93" s="35"/>
      <c r="S93" s="13"/>
    </row>
    <row r="94" spans="2:19" ht="25" customHeight="1" x14ac:dyDescent="0.2">
      <c r="B94" s="10"/>
      <c r="C94" s="75" t="s">
        <v>144</v>
      </c>
      <c r="D94" s="76"/>
      <c r="E94" s="34"/>
      <c r="F94" s="12"/>
      <c r="G94" s="26"/>
      <c r="H94" s="35" t="s">
        <v>9</v>
      </c>
      <c r="I94" s="42"/>
      <c r="J94" s="44">
        <f>$R$7</f>
        <v>0</v>
      </c>
      <c r="K94" s="26"/>
      <c r="L94" s="49">
        <v>800</v>
      </c>
      <c r="M94" s="45">
        <v>1</v>
      </c>
      <c r="N94" s="41"/>
      <c r="O94" s="46">
        <f t="shared" ref="O94" si="9">J94*L94*M94</f>
        <v>0</v>
      </c>
      <c r="P94" s="46">
        <v>0</v>
      </c>
      <c r="R94" s="4" t="s">
        <v>158</v>
      </c>
      <c r="S94" s="13"/>
    </row>
    <row r="95" spans="2:19" ht="25" customHeight="1" x14ac:dyDescent="0.2">
      <c r="B95" s="10"/>
      <c r="C95" s="50"/>
      <c r="D95" s="26"/>
      <c r="E95" s="34"/>
      <c r="F95" s="12"/>
      <c r="G95" s="26"/>
      <c r="H95" s="35" t="s">
        <v>133</v>
      </c>
      <c r="I95" s="42"/>
      <c r="J95" s="44">
        <f t="shared" ref="J95:J96" si="10">$R$7</f>
        <v>0</v>
      </c>
      <c r="K95" s="26"/>
      <c r="L95" s="49">
        <v>80</v>
      </c>
      <c r="M95" s="45">
        <v>1</v>
      </c>
      <c r="N95" s="41"/>
      <c r="O95" s="46">
        <f>J95*L95*M95</f>
        <v>0</v>
      </c>
      <c r="P95" s="46">
        <v>0</v>
      </c>
      <c r="Q95" s="31"/>
      <c r="R95" s="35" t="s">
        <v>159</v>
      </c>
      <c r="S95" s="13"/>
    </row>
    <row r="96" spans="2:19" ht="25" customHeight="1" x14ac:dyDescent="0.2">
      <c r="B96" s="10"/>
      <c r="C96" s="26"/>
      <c r="D96" s="26"/>
      <c r="E96" s="34"/>
      <c r="F96" s="12"/>
      <c r="G96" s="26"/>
      <c r="H96" s="35" t="s">
        <v>132</v>
      </c>
      <c r="I96" s="42"/>
      <c r="J96" s="44">
        <f t="shared" si="10"/>
        <v>0</v>
      </c>
      <c r="K96" s="26">
        <v>15</v>
      </c>
      <c r="L96" s="49">
        <f>15*2/1.5</f>
        <v>20</v>
      </c>
      <c r="M96" s="45">
        <v>0.5</v>
      </c>
      <c r="N96" s="41"/>
      <c r="O96" s="46">
        <f>J96*L96*M96</f>
        <v>0</v>
      </c>
      <c r="P96" s="46">
        <v>0</v>
      </c>
      <c r="Q96" s="31"/>
      <c r="R96" s="35" t="s">
        <v>160</v>
      </c>
      <c r="S96" s="13"/>
    </row>
    <row r="97" spans="1:19" ht="25" customHeight="1" x14ac:dyDescent="0.2">
      <c r="B97" s="10"/>
      <c r="C97" s="26"/>
      <c r="D97" s="26"/>
      <c r="E97" s="34"/>
      <c r="F97" s="12"/>
      <c r="G97" s="26"/>
      <c r="H97" s="35" t="s">
        <v>20</v>
      </c>
      <c r="I97" s="42"/>
      <c r="J97" s="44">
        <v>1</v>
      </c>
      <c r="K97" s="26"/>
      <c r="L97" s="49">
        <v>100</v>
      </c>
      <c r="M97" s="45">
        <v>0.5</v>
      </c>
      <c r="N97" s="41"/>
      <c r="O97" s="46">
        <f>J97*L97*M97</f>
        <v>50</v>
      </c>
      <c r="P97" s="46">
        <v>0</v>
      </c>
      <c r="R97" s="4" t="s">
        <v>161</v>
      </c>
      <c r="S97" s="13"/>
    </row>
    <row r="98" spans="1:19" ht="25" customHeight="1" x14ac:dyDescent="0.2">
      <c r="A98" s="13"/>
      <c r="B98" s="32"/>
      <c r="C98" s="26"/>
      <c r="D98" s="26"/>
      <c r="E98" s="34"/>
      <c r="F98" s="12"/>
      <c r="G98" s="26"/>
      <c r="H98" s="35" t="s">
        <v>131</v>
      </c>
      <c r="I98" s="42"/>
      <c r="J98" s="44">
        <v>1</v>
      </c>
      <c r="K98" s="26"/>
      <c r="L98" s="49">
        <v>1000</v>
      </c>
      <c r="M98" s="45">
        <v>1</v>
      </c>
      <c r="N98" s="41"/>
      <c r="O98" s="46">
        <f>J98*L98*M98</f>
        <v>1000</v>
      </c>
      <c r="P98" s="46">
        <v>0</v>
      </c>
      <c r="Q98" s="31"/>
      <c r="R98" s="35" t="s">
        <v>162</v>
      </c>
      <c r="S98" s="13"/>
    </row>
    <row r="99" spans="1:19" ht="12" customHeight="1" x14ac:dyDescent="0.2">
      <c r="B99" s="10"/>
      <c r="C99" s="26"/>
      <c r="D99" s="26"/>
      <c r="E99" s="26"/>
      <c r="F99" s="35"/>
      <c r="G99" s="26"/>
      <c r="H99" s="35"/>
      <c r="I99" s="35"/>
      <c r="J99" s="41"/>
      <c r="K99" s="35"/>
      <c r="L99" s="42"/>
      <c r="M99" s="42"/>
      <c r="N99" s="41"/>
      <c r="O99" s="43"/>
      <c r="P99" s="43"/>
      <c r="Q99" s="43"/>
      <c r="R99" s="35"/>
      <c r="S99" s="13"/>
    </row>
    <row r="100" spans="1:19" ht="34" customHeight="1" x14ac:dyDescent="0.2">
      <c r="B100" s="10"/>
      <c r="C100" s="72" t="s">
        <v>140</v>
      </c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4"/>
      <c r="S100" s="13"/>
    </row>
    <row r="101" spans="1:19" ht="12" customHeight="1" x14ac:dyDescent="0.2">
      <c r="B101" s="10"/>
      <c r="C101" s="26"/>
      <c r="D101" s="26"/>
      <c r="E101" s="26"/>
      <c r="F101" s="35"/>
      <c r="G101" s="26"/>
      <c r="H101" s="35"/>
      <c r="I101" s="35"/>
      <c r="J101" s="41"/>
      <c r="K101" s="35"/>
      <c r="L101" s="42"/>
      <c r="M101" s="42"/>
      <c r="N101" s="41"/>
      <c r="O101" s="43"/>
      <c r="P101" s="43"/>
      <c r="Q101" s="43"/>
      <c r="R101" s="35"/>
      <c r="S101" s="13"/>
    </row>
    <row r="102" spans="1:19" ht="30" customHeight="1" x14ac:dyDescent="0.2">
      <c r="B102" s="10"/>
      <c r="C102" s="75" t="s">
        <v>137</v>
      </c>
      <c r="D102" s="76"/>
      <c r="E102" s="34"/>
      <c r="F102" s="53"/>
      <c r="G102" s="6"/>
      <c r="H102" s="54" t="s">
        <v>138</v>
      </c>
      <c r="I102" s="55"/>
      <c r="J102" s="55"/>
      <c r="K102" s="8"/>
      <c r="L102" s="55"/>
      <c r="M102" s="55"/>
      <c r="N102" s="55"/>
      <c r="O102" s="56">
        <f>SUM(O15:O90)/1000</f>
        <v>8.7669999999999995</v>
      </c>
      <c r="P102" s="56">
        <f>SUM(P15:P90)/1000</f>
        <v>3.01</v>
      </c>
      <c r="Q102" s="57"/>
      <c r="R102" s="58" t="s">
        <v>142</v>
      </c>
      <c r="S102" s="13"/>
    </row>
    <row r="103" spans="1:19" ht="30" customHeight="1" x14ac:dyDescent="0.2">
      <c r="B103" s="10"/>
      <c r="C103" s="26"/>
      <c r="D103" s="26"/>
      <c r="E103" s="34"/>
      <c r="F103" s="59"/>
      <c r="G103" s="35"/>
      <c r="H103" s="35" t="s">
        <v>139</v>
      </c>
      <c r="I103" s="42"/>
      <c r="J103" s="42"/>
      <c r="K103" s="35"/>
      <c r="L103" s="42"/>
      <c r="M103" s="42"/>
      <c r="N103" s="42"/>
      <c r="O103" s="60">
        <f>SUM(O94:O98)/1000</f>
        <v>1.05</v>
      </c>
      <c r="P103" s="60">
        <f>SUM(P94:P98)/1000</f>
        <v>0</v>
      </c>
      <c r="Q103" s="43"/>
      <c r="R103" s="51" t="s">
        <v>142</v>
      </c>
      <c r="S103" s="13"/>
    </row>
    <row r="104" spans="1:19" ht="30" customHeight="1" x14ac:dyDescent="0.2">
      <c r="B104" s="10"/>
      <c r="C104" s="26"/>
      <c r="D104" s="26"/>
      <c r="E104" s="34"/>
      <c r="F104" s="61"/>
      <c r="G104" s="17"/>
      <c r="H104" s="17" t="s">
        <v>140</v>
      </c>
      <c r="I104" s="62"/>
      <c r="J104" s="62"/>
      <c r="K104" s="17"/>
      <c r="L104" s="62"/>
      <c r="M104" s="62"/>
      <c r="N104" s="62"/>
      <c r="O104" s="60">
        <f>O103+O102</f>
        <v>9.8170000000000002</v>
      </c>
      <c r="P104" s="60">
        <f>P103+P102</f>
        <v>3.01</v>
      </c>
      <c r="Q104" s="63"/>
      <c r="R104" s="64" t="s">
        <v>142</v>
      </c>
      <c r="S104" s="13"/>
    </row>
    <row r="105" spans="1:19" ht="15" customHeight="1" x14ac:dyDescent="0.2">
      <c r="B105" s="10"/>
      <c r="C105" s="26"/>
      <c r="D105" s="26"/>
      <c r="E105" s="34"/>
      <c r="F105" s="35"/>
      <c r="G105" s="35"/>
      <c r="H105" s="35"/>
      <c r="I105" s="42"/>
      <c r="J105" s="42"/>
      <c r="K105" s="35"/>
      <c r="L105" s="42"/>
      <c r="M105" s="42"/>
      <c r="N105" s="42"/>
      <c r="O105" s="65"/>
      <c r="P105" s="65"/>
      <c r="Q105" s="43"/>
      <c r="R105" s="35"/>
      <c r="S105" s="13"/>
    </row>
    <row r="106" spans="1:19" ht="30" customHeight="1" x14ac:dyDescent="0.2">
      <c r="B106" s="10"/>
      <c r="C106" s="75" t="s">
        <v>156</v>
      </c>
      <c r="D106" s="76"/>
      <c r="E106" s="34"/>
      <c r="F106" s="77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9"/>
      <c r="S106" s="13"/>
    </row>
    <row r="107" spans="1:19" ht="30" customHeight="1" x14ac:dyDescent="0.2">
      <c r="B107" s="10"/>
      <c r="C107" s="26"/>
      <c r="D107" s="26"/>
      <c r="E107" s="34"/>
      <c r="F107" s="66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8"/>
      <c r="S107" s="13"/>
    </row>
    <row r="108" spans="1:19" ht="30" customHeight="1" x14ac:dyDescent="0.2">
      <c r="B108" s="10"/>
      <c r="C108" s="26"/>
      <c r="D108" s="26"/>
      <c r="E108" s="34"/>
      <c r="F108" s="66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8"/>
      <c r="S108" s="13"/>
    </row>
    <row r="109" spans="1:19" ht="30" customHeight="1" x14ac:dyDescent="0.2">
      <c r="B109" s="10"/>
      <c r="C109" s="26"/>
      <c r="D109" s="26"/>
      <c r="E109" s="34"/>
      <c r="F109" s="66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8"/>
      <c r="S109" s="13"/>
    </row>
    <row r="110" spans="1:19" ht="30" customHeight="1" x14ac:dyDescent="0.2">
      <c r="B110" s="10"/>
      <c r="C110" s="26"/>
      <c r="D110" s="26"/>
      <c r="E110" s="34"/>
      <c r="F110" s="66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8"/>
      <c r="S110" s="13"/>
    </row>
    <row r="111" spans="1:19" ht="30" customHeight="1" x14ac:dyDescent="0.2">
      <c r="B111" s="10"/>
      <c r="C111" s="26"/>
      <c r="D111" s="26"/>
      <c r="E111" s="34"/>
      <c r="F111" s="69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1"/>
      <c r="S111" s="13"/>
    </row>
    <row r="112" spans="1:19" x14ac:dyDescent="0.2">
      <c r="B112" s="14"/>
      <c r="C112" s="15"/>
      <c r="D112" s="15"/>
      <c r="E112" s="15"/>
      <c r="F112" s="17"/>
      <c r="G112" s="15"/>
      <c r="H112" s="17"/>
      <c r="I112" s="17"/>
      <c r="J112" s="62"/>
      <c r="K112" s="17"/>
      <c r="L112" s="62"/>
      <c r="M112" s="62"/>
      <c r="N112" s="62"/>
      <c r="O112" s="63"/>
      <c r="P112" s="63"/>
      <c r="Q112" s="63"/>
      <c r="R112" s="17"/>
      <c r="S112" s="18"/>
    </row>
    <row r="113" spans="8:8" ht="8" customHeight="1" x14ac:dyDescent="0.2">
      <c r="H113" s="35"/>
    </row>
    <row r="114" spans="8:8" x14ac:dyDescent="0.2">
      <c r="H114" s="35"/>
    </row>
    <row r="115" spans="8:8" x14ac:dyDescent="0.2">
      <c r="H115" s="35"/>
    </row>
  </sheetData>
  <mergeCells count="21">
    <mergeCell ref="C94:D94"/>
    <mergeCell ref="B2:S2"/>
    <mergeCell ref="F13:R13"/>
    <mergeCell ref="C15:D15"/>
    <mergeCell ref="C25:D25"/>
    <mergeCell ref="C40:D40"/>
    <mergeCell ref="C45:D45"/>
    <mergeCell ref="C58:D58"/>
    <mergeCell ref="C69:D69"/>
    <mergeCell ref="C75:D75"/>
    <mergeCell ref="C86:D86"/>
    <mergeCell ref="C92:R92"/>
    <mergeCell ref="F109:R109"/>
    <mergeCell ref="F110:R110"/>
    <mergeCell ref="F111:R111"/>
    <mergeCell ref="C100:R100"/>
    <mergeCell ref="C102:D102"/>
    <mergeCell ref="C106:D106"/>
    <mergeCell ref="F106:R106"/>
    <mergeCell ref="F107:R107"/>
    <mergeCell ref="F108:R10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fitToHeight="2" orientation="portrait" horizontalDpi="0" verticalDpi="0"/>
  <ignoredErrors>
    <ignoredError sqref="P26:P2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941E7-0918-1940-B3D9-B5930B691A12}">
  <sheetPr>
    <pageSetUpPr fitToPage="1"/>
  </sheetPr>
  <dimension ref="A1:W115"/>
  <sheetViews>
    <sheetView workbookViewId="0">
      <selection activeCell="U2" sqref="U2"/>
    </sheetView>
  </sheetViews>
  <sheetFormatPr baseColWidth="10" defaultRowHeight="16" x14ac:dyDescent="0.2"/>
  <cols>
    <col min="1" max="1" width="0.83203125" style="1" customWidth="1"/>
    <col min="2" max="2" width="3.33203125" style="1" customWidth="1"/>
    <col min="3" max="3" width="8.83203125" style="2" customWidth="1"/>
    <col min="4" max="4" width="9.33203125" style="2" customWidth="1"/>
    <col min="5" max="5" width="1.6640625" style="2" customWidth="1"/>
    <col min="6" max="6" width="8.33203125" style="4" customWidth="1"/>
    <col min="7" max="7" width="1.6640625" style="2" customWidth="1"/>
    <col min="8" max="8" width="23" style="4" bestFit="1" customWidth="1"/>
    <col min="9" max="9" width="1.6640625" style="4" customWidth="1"/>
    <col min="10" max="10" width="8.83203125" style="22" customWidth="1"/>
    <col min="11" max="11" width="1.6640625" style="4" customWidth="1"/>
    <col min="12" max="13" width="9.83203125" style="22" customWidth="1"/>
    <col min="14" max="14" width="1.6640625" style="22" customWidth="1"/>
    <col min="15" max="16" width="9.83203125" style="23" customWidth="1"/>
    <col min="17" max="17" width="1.6640625" style="23" customWidth="1"/>
    <col min="18" max="18" width="42.33203125" style="4" customWidth="1"/>
    <col min="19" max="19" width="3.33203125" style="1" customWidth="1"/>
    <col min="20" max="20" width="0.83203125" style="1" customWidth="1"/>
    <col min="21" max="16384" width="10.83203125" style="1"/>
  </cols>
  <sheetData>
    <row r="1" spans="2:19" ht="8" customHeight="1" x14ac:dyDescent="0.2"/>
    <row r="2" spans="2:19" ht="131" customHeight="1" x14ac:dyDescent="0.2">
      <c r="B2" s="80" t="s">
        <v>134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2:19" ht="12" customHeight="1" x14ac:dyDescent="0.2">
      <c r="F3" s="3"/>
      <c r="J3" s="4"/>
      <c r="K3" s="3"/>
      <c r="L3" s="4"/>
      <c r="M3" s="1"/>
      <c r="N3" s="1"/>
      <c r="O3" s="1"/>
      <c r="P3" s="1"/>
      <c r="Q3" s="1"/>
      <c r="R3" s="1"/>
    </row>
    <row r="4" spans="2:19" ht="12" customHeight="1" x14ac:dyDescent="0.2">
      <c r="B4" s="5"/>
      <c r="C4" s="6"/>
      <c r="D4" s="6"/>
      <c r="E4" s="6"/>
      <c r="F4" s="7"/>
      <c r="G4" s="6"/>
      <c r="H4" s="8"/>
      <c r="I4" s="8"/>
      <c r="J4" s="8"/>
      <c r="K4" s="7"/>
      <c r="L4" s="8"/>
      <c r="M4" s="24"/>
      <c r="N4" s="24"/>
      <c r="O4" s="24"/>
      <c r="P4" s="24"/>
      <c r="Q4" s="24"/>
      <c r="R4" s="24"/>
      <c r="S4" s="9"/>
    </row>
    <row r="5" spans="2:19" ht="40" customHeight="1" x14ac:dyDescent="0.2">
      <c r="B5" s="10"/>
      <c r="C5" s="25" t="s">
        <v>135</v>
      </c>
      <c r="D5" s="25"/>
      <c r="E5" s="26"/>
      <c r="F5" s="27"/>
      <c r="G5" s="11"/>
      <c r="H5" s="11"/>
      <c r="I5" s="11"/>
      <c r="J5" s="28"/>
      <c r="K5" s="29"/>
      <c r="L5" s="30"/>
      <c r="M5" s="31"/>
      <c r="N5" s="32"/>
      <c r="O5" s="26" t="s">
        <v>136</v>
      </c>
      <c r="Q5" s="33"/>
      <c r="R5" s="82">
        <v>36161</v>
      </c>
      <c r="S5" s="13"/>
    </row>
    <row r="6" spans="2:19" ht="12" customHeight="1" x14ac:dyDescent="0.2">
      <c r="B6" s="10"/>
      <c r="C6" s="26"/>
      <c r="D6" s="26"/>
      <c r="E6" s="26"/>
      <c r="F6" s="34"/>
      <c r="G6" s="26"/>
      <c r="H6" s="35"/>
      <c r="I6" s="35"/>
      <c r="J6" s="35"/>
      <c r="K6" s="34"/>
      <c r="L6" s="35"/>
      <c r="M6" s="32"/>
      <c r="N6" s="32"/>
      <c r="O6" s="32"/>
      <c r="P6" s="32"/>
      <c r="Q6" s="32"/>
      <c r="R6" s="32"/>
      <c r="S6" s="13"/>
    </row>
    <row r="7" spans="2:19" ht="40" customHeight="1" x14ac:dyDescent="0.2">
      <c r="B7" s="10"/>
      <c r="C7" s="25" t="s">
        <v>143</v>
      </c>
      <c r="D7" s="25"/>
      <c r="E7" s="26"/>
      <c r="F7" s="27"/>
      <c r="G7" s="11"/>
      <c r="H7" s="11"/>
      <c r="I7" s="11"/>
      <c r="J7" s="28"/>
      <c r="K7" s="29"/>
      <c r="L7" s="30"/>
      <c r="M7" s="31"/>
      <c r="N7" s="32"/>
      <c r="O7" s="26" t="s">
        <v>157</v>
      </c>
      <c r="Q7" s="33"/>
      <c r="R7" s="36">
        <v>6</v>
      </c>
      <c r="S7" s="13"/>
    </row>
    <row r="8" spans="2:19" ht="12" customHeight="1" x14ac:dyDescent="0.2">
      <c r="B8" s="14"/>
      <c r="C8" s="15"/>
      <c r="D8" s="15"/>
      <c r="E8" s="15"/>
      <c r="F8" s="16"/>
      <c r="G8" s="15"/>
      <c r="H8" s="17"/>
      <c r="I8" s="17"/>
      <c r="J8" s="17"/>
      <c r="K8" s="16"/>
      <c r="L8" s="17"/>
      <c r="M8" s="37"/>
      <c r="N8" s="37"/>
      <c r="O8" s="37"/>
      <c r="P8" s="37"/>
      <c r="Q8" s="37"/>
      <c r="R8" s="37"/>
      <c r="S8" s="18"/>
    </row>
    <row r="9" spans="2:19" ht="12" customHeight="1" x14ac:dyDescent="0.2">
      <c r="F9" s="38"/>
      <c r="G9" s="11"/>
      <c r="H9" s="39"/>
      <c r="J9" s="39"/>
      <c r="K9" s="38"/>
      <c r="L9" s="39"/>
      <c r="M9" s="29"/>
      <c r="N9" s="29"/>
      <c r="O9" s="29"/>
      <c r="P9" s="29"/>
      <c r="Q9" s="29"/>
      <c r="R9" s="29"/>
    </row>
    <row r="10" spans="2:19" ht="12" customHeight="1" x14ac:dyDescent="0.2">
      <c r="B10" s="5"/>
      <c r="C10" s="6"/>
      <c r="D10" s="6"/>
      <c r="E10" s="6"/>
      <c r="F10" s="26"/>
      <c r="G10" s="26"/>
      <c r="H10" s="35"/>
      <c r="I10" s="8"/>
      <c r="K10" s="35"/>
      <c r="R10" s="35"/>
      <c r="S10" s="9"/>
    </row>
    <row r="11" spans="2:19" x14ac:dyDescent="0.2">
      <c r="B11" s="10"/>
      <c r="E11" s="26"/>
      <c r="F11" s="40" t="s">
        <v>3</v>
      </c>
      <c r="G11" s="26"/>
      <c r="H11" s="35"/>
      <c r="I11" s="35"/>
      <c r="J11" s="40" t="s">
        <v>28</v>
      </c>
      <c r="K11" s="26"/>
      <c r="L11" s="40" t="s">
        <v>29</v>
      </c>
      <c r="M11" s="40" t="s">
        <v>31</v>
      </c>
      <c r="N11" s="40"/>
      <c r="O11" s="40" t="s">
        <v>30</v>
      </c>
      <c r="P11" s="40" t="s">
        <v>40</v>
      </c>
      <c r="Q11" s="40"/>
      <c r="R11" s="34" t="s">
        <v>79</v>
      </c>
      <c r="S11" s="13"/>
    </row>
    <row r="12" spans="2:19" ht="12" customHeight="1" x14ac:dyDescent="0.2">
      <c r="B12" s="10"/>
      <c r="C12" s="26"/>
      <c r="D12" s="26"/>
      <c r="E12" s="26"/>
      <c r="F12" s="35"/>
      <c r="G12" s="26"/>
      <c r="H12" s="35"/>
      <c r="I12" s="35"/>
      <c r="J12" s="41"/>
      <c r="K12" s="35"/>
      <c r="L12" s="42"/>
      <c r="M12" s="42"/>
      <c r="N12" s="41"/>
      <c r="O12" s="43"/>
      <c r="P12" s="43"/>
      <c r="Q12" s="43"/>
      <c r="R12" s="35"/>
      <c r="S12" s="13"/>
    </row>
    <row r="13" spans="2:19" ht="34" customHeight="1" x14ac:dyDescent="0.2">
      <c r="B13" s="10"/>
      <c r="C13" s="19" t="s">
        <v>141</v>
      </c>
      <c r="D13" s="20" t="s">
        <v>152</v>
      </c>
      <c r="E13" s="21"/>
      <c r="F13" s="72" t="s">
        <v>153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4"/>
      <c r="S13" s="13"/>
    </row>
    <row r="14" spans="2:19" ht="12" customHeight="1" x14ac:dyDescent="0.2">
      <c r="B14" s="10"/>
      <c r="C14" s="26"/>
      <c r="D14" s="26"/>
      <c r="E14" s="26"/>
      <c r="F14" s="35"/>
      <c r="G14" s="26"/>
      <c r="H14" s="35"/>
      <c r="I14" s="35"/>
      <c r="J14" s="41"/>
      <c r="K14" s="35"/>
      <c r="L14" s="42"/>
      <c r="M14" s="42"/>
      <c r="N14" s="41"/>
      <c r="O14" s="43"/>
      <c r="P14" s="43"/>
      <c r="Q14" s="43"/>
      <c r="R14" s="35"/>
      <c r="S14" s="13"/>
    </row>
    <row r="15" spans="2:19" ht="25" customHeight="1" x14ac:dyDescent="0.2">
      <c r="B15" s="10"/>
      <c r="C15" s="75" t="s">
        <v>154</v>
      </c>
      <c r="D15" s="76"/>
      <c r="E15" s="34"/>
      <c r="F15" s="12"/>
      <c r="G15" s="26"/>
      <c r="H15" s="35" t="s">
        <v>42</v>
      </c>
      <c r="I15" s="42"/>
      <c r="J15" s="44">
        <v>1</v>
      </c>
      <c r="L15" s="44">
        <v>1650</v>
      </c>
      <c r="M15" s="45">
        <v>1</v>
      </c>
      <c r="N15" s="41"/>
      <c r="O15" s="46">
        <v>0</v>
      </c>
      <c r="P15" s="46">
        <f>J15*L15*M15</f>
        <v>1650</v>
      </c>
      <c r="Q15" s="43"/>
      <c r="R15" s="4" t="s">
        <v>46</v>
      </c>
      <c r="S15" s="13"/>
    </row>
    <row r="16" spans="2:19" ht="25" customHeight="1" x14ac:dyDescent="0.2">
      <c r="B16" s="10"/>
      <c r="C16" s="47">
        <f>SUM(O15:O23)/1000</f>
        <v>2.37</v>
      </c>
      <c r="D16" s="48">
        <f>C16/$O$102</f>
        <v>0.26876842821501479</v>
      </c>
      <c r="E16" s="34"/>
      <c r="F16" s="12"/>
      <c r="G16" s="26"/>
      <c r="H16" s="35" t="s">
        <v>1</v>
      </c>
      <c r="I16" s="42"/>
      <c r="J16" s="44">
        <v>2</v>
      </c>
      <c r="L16" s="44">
        <v>85</v>
      </c>
      <c r="M16" s="45">
        <v>1</v>
      </c>
      <c r="N16" s="41"/>
      <c r="O16" s="46">
        <f>L16*M16</f>
        <v>85</v>
      </c>
      <c r="P16" s="46">
        <f>L16*M16</f>
        <v>85</v>
      </c>
      <c r="Q16" s="43"/>
      <c r="R16" s="4" t="s">
        <v>47</v>
      </c>
      <c r="S16" s="13"/>
    </row>
    <row r="17" spans="2:19" ht="25" customHeight="1" x14ac:dyDescent="0.2">
      <c r="B17" s="10"/>
      <c r="C17" s="26"/>
      <c r="D17" s="26"/>
      <c r="E17" s="34"/>
      <c r="F17" s="12"/>
      <c r="G17" s="26"/>
      <c r="H17" s="35" t="s">
        <v>49</v>
      </c>
      <c r="I17" s="42"/>
      <c r="J17" s="44">
        <v>2</v>
      </c>
      <c r="L17" s="44">
        <v>33</v>
      </c>
      <c r="M17" s="45">
        <v>1</v>
      </c>
      <c r="N17" s="41"/>
      <c r="O17" s="46">
        <f>L17*M17</f>
        <v>33</v>
      </c>
      <c r="P17" s="46">
        <f>L17*M17</f>
        <v>33</v>
      </c>
      <c r="Q17" s="43"/>
      <c r="R17" s="4" t="s">
        <v>48</v>
      </c>
      <c r="S17" s="13"/>
    </row>
    <row r="18" spans="2:19" ht="25" customHeight="1" x14ac:dyDescent="0.2">
      <c r="B18" s="10"/>
      <c r="C18" s="26"/>
      <c r="D18" s="26"/>
      <c r="E18" s="34"/>
      <c r="F18" s="12"/>
      <c r="G18" s="26"/>
      <c r="H18" s="35" t="s">
        <v>43</v>
      </c>
      <c r="I18" s="42"/>
      <c r="J18" s="44">
        <v>1</v>
      </c>
      <c r="L18" s="44">
        <v>97</v>
      </c>
      <c r="M18" s="45">
        <v>1</v>
      </c>
      <c r="N18" s="41"/>
      <c r="O18" s="46">
        <f t="shared" ref="O18:O23" si="0">J18*L18*M18</f>
        <v>97</v>
      </c>
      <c r="P18" s="46">
        <v>0</v>
      </c>
      <c r="Q18" s="43"/>
      <c r="R18" s="4" t="s">
        <v>50</v>
      </c>
      <c r="S18" s="13"/>
    </row>
    <row r="19" spans="2:19" ht="25" customHeight="1" x14ac:dyDescent="0.2">
      <c r="B19" s="10"/>
      <c r="C19" s="26"/>
      <c r="D19" s="26"/>
      <c r="E19" s="34"/>
      <c r="F19" s="12"/>
      <c r="G19" s="26"/>
      <c r="H19" s="35" t="s">
        <v>146</v>
      </c>
      <c r="I19" s="42"/>
      <c r="J19" s="44">
        <v>1</v>
      </c>
      <c r="K19" s="26"/>
      <c r="L19" s="49">
        <v>1640</v>
      </c>
      <c r="M19" s="45">
        <v>1</v>
      </c>
      <c r="N19" s="41"/>
      <c r="O19" s="46">
        <f t="shared" si="0"/>
        <v>1640</v>
      </c>
      <c r="P19" s="46">
        <v>0</v>
      </c>
      <c r="Q19" s="43"/>
      <c r="R19" s="35" t="s">
        <v>51</v>
      </c>
      <c r="S19" s="13"/>
    </row>
    <row r="20" spans="2:19" ht="25" customHeight="1" x14ac:dyDescent="0.2">
      <c r="B20" s="10"/>
      <c r="C20" s="26"/>
      <c r="D20" s="26"/>
      <c r="E20" s="34"/>
      <c r="F20" s="12"/>
      <c r="G20" s="26"/>
      <c r="H20" s="35" t="s">
        <v>52</v>
      </c>
      <c r="I20" s="42"/>
      <c r="J20" s="44">
        <v>1</v>
      </c>
      <c r="K20" s="26"/>
      <c r="L20" s="49">
        <f>23+30+30+40</f>
        <v>123</v>
      </c>
      <c r="M20" s="45">
        <v>1</v>
      </c>
      <c r="N20" s="41"/>
      <c r="O20" s="46">
        <f t="shared" si="0"/>
        <v>123</v>
      </c>
      <c r="P20" s="46">
        <v>0</v>
      </c>
      <c r="Q20" s="43"/>
      <c r="R20" s="35" t="s">
        <v>53</v>
      </c>
      <c r="S20" s="13"/>
    </row>
    <row r="21" spans="2:19" ht="25" customHeight="1" x14ac:dyDescent="0.2">
      <c r="B21" s="10"/>
      <c r="C21" s="26"/>
      <c r="D21" s="26"/>
      <c r="E21" s="34"/>
      <c r="F21" s="12"/>
      <c r="G21" s="26"/>
      <c r="H21" s="35" t="s">
        <v>0</v>
      </c>
      <c r="I21" s="42"/>
      <c r="J21" s="44">
        <v>1</v>
      </c>
      <c r="K21" s="26"/>
      <c r="L21" s="49">
        <v>490</v>
      </c>
      <c r="M21" s="45">
        <v>1</v>
      </c>
      <c r="N21" s="41"/>
      <c r="O21" s="46">
        <v>0</v>
      </c>
      <c r="P21" s="46">
        <f t="shared" ref="P21" si="1">J21*L21*M21</f>
        <v>490</v>
      </c>
      <c r="Q21" s="43"/>
      <c r="R21" s="35" t="s">
        <v>54</v>
      </c>
      <c r="S21" s="13"/>
    </row>
    <row r="22" spans="2:19" ht="25" customHeight="1" x14ac:dyDescent="0.2">
      <c r="B22" s="10"/>
      <c r="C22" s="26"/>
      <c r="D22" s="26"/>
      <c r="E22" s="22"/>
      <c r="F22" s="12"/>
      <c r="G22" s="4"/>
      <c r="H22" s="4" t="s">
        <v>97</v>
      </c>
      <c r="I22" s="35"/>
      <c r="J22" s="44">
        <v>1</v>
      </c>
      <c r="K22" s="26"/>
      <c r="L22" s="49">
        <v>262</v>
      </c>
      <c r="M22" s="45">
        <v>1</v>
      </c>
      <c r="N22" s="41"/>
      <c r="O22" s="46">
        <f t="shared" si="0"/>
        <v>262</v>
      </c>
      <c r="P22" s="46">
        <v>0</v>
      </c>
      <c r="Q22" s="43"/>
      <c r="R22" s="35" t="s">
        <v>99</v>
      </c>
      <c r="S22" s="13"/>
    </row>
    <row r="23" spans="2:19" ht="25" customHeight="1" x14ac:dyDescent="0.2">
      <c r="B23" s="10"/>
      <c r="C23" s="26"/>
      <c r="D23" s="26"/>
      <c r="E23" s="22"/>
      <c r="F23" s="12"/>
      <c r="G23" s="4"/>
      <c r="H23" s="4" t="s">
        <v>98</v>
      </c>
      <c r="I23" s="35"/>
      <c r="J23" s="44">
        <v>1</v>
      </c>
      <c r="K23" s="26"/>
      <c r="L23" s="49">
        <v>130</v>
      </c>
      <c r="M23" s="45">
        <v>1</v>
      </c>
      <c r="N23" s="41"/>
      <c r="O23" s="46">
        <f t="shared" si="0"/>
        <v>130</v>
      </c>
      <c r="P23" s="46">
        <v>0</v>
      </c>
      <c r="Q23" s="43"/>
      <c r="R23" s="35" t="s">
        <v>100</v>
      </c>
      <c r="S23" s="13"/>
    </row>
    <row r="24" spans="2:19" ht="12" customHeight="1" x14ac:dyDescent="0.2">
      <c r="B24" s="10"/>
      <c r="C24" s="26"/>
      <c r="D24" s="26"/>
      <c r="E24" s="34"/>
      <c r="F24" s="35"/>
      <c r="G24" s="26"/>
      <c r="H24" s="35"/>
      <c r="I24" s="42"/>
      <c r="J24" s="42"/>
      <c r="K24" s="35"/>
      <c r="L24" s="42"/>
      <c r="M24" s="42"/>
      <c r="N24" s="41"/>
      <c r="O24" s="43"/>
      <c r="P24" s="43"/>
      <c r="Q24" s="43"/>
      <c r="R24" s="35"/>
      <c r="S24" s="13"/>
    </row>
    <row r="25" spans="2:19" ht="25" customHeight="1" x14ac:dyDescent="0.2">
      <c r="B25" s="10"/>
      <c r="C25" s="75" t="s">
        <v>12</v>
      </c>
      <c r="D25" s="76"/>
      <c r="E25" s="34"/>
      <c r="F25" s="12"/>
      <c r="G25" s="26"/>
      <c r="H25" s="35" t="s">
        <v>56</v>
      </c>
      <c r="I25" s="42"/>
      <c r="J25" s="44">
        <v>2</v>
      </c>
      <c r="K25" s="26"/>
      <c r="L25" s="49">
        <v>122</v>
      </c>
      <c r="M25" s="45">
        <v>1</v>
      </c>
      <c r="N25" s="41"/>
      <c r="O25" s="46">
        <f>L25*M25</f>
        <v>122</v>
      </c>
      <c r="P25" s="46">
        <f>L25*M25</f>
        <v>122</v>
      </c>
      <c r="Q25" s="43"/>
      <c r="R25" s="4" t="s">
        <v>90</v>
      </c>
      <c r="S25" s="13"/>
    </row>
    <row r="26" spans="2:19" ht="25" customHeight="1" x14ac:dyDescent="0.2">
      <c r="B26" s="10"/>
      <c r="C26" s="50">
        <f>SUM(O25:O38)/1000</f>
        <v>1.929</v>
      </c>
      <c r="D26" s="48">
        <f>C26/$O$102</f>
        <v>0.21875708777500569</v>
      </c>
      <c r="E26" s="34"/>
      <c r="F26" s="12"/>
      <c r="G26" s="26"/>
      <c r="H26" s="35" t="s">
        <v>35</v>
      </c>
      <c r="I26" s="42"/>
      <c r="J26" s="44">
        <v>1</v>
      </c>
      <c r="K26" s="26"/>
      <c r="L26" s="49">
        <v>520</v>
      </c>
      <c r="M26" s="45">
        <v>1</v>
      </c>
      <c r="N26" s="41"/>
      <c r="O26" s="46">
        <v>0</v>
      </c>
      <c r="P26" s="46">
        <f t="shared" ref="P26:P30" si="2">J26*L26*M26</f>
        <v>520</v>
      </c>
      <c r="Q26" s="43"/>
      <c r="R26" s="4" t="s">
        <v>92</v>
      </c>
      <c r="S26" s="13"/>
    </row>
    <row r="27" spans="2:19" ht="25" customHeight="1" x14ac:dyDescent="0.2">
      <c r="B27" s="10"/>
      <c r="C27" s="26"/>
      <c r="D27" s="26"/>
      <c r="E27" s="34"/>
      <c r="F27" s="12"/>
      <c r="G27" s="26"/>
      <c r="H27" s="35" t="s">
        <v>37</v>
      </c>
      <c r="I27" s="42"/>
      <c r="J27" s="44">
        <v>2</v>
      </c>
      <c r="K27" s="26"/>
      <c r="L27" s="49">
        <v>82</v>
      </c>
      <c r="M27" s="45">
        <v>1</v>
      </c>
      <c r="N27" s="41"/>
      <c r="O27" s="46">
        <f>L27*M27</f>
        <v>82</v>
      </c>
      <c r="P27" s="46">
        <f>L27*M27</f>
        <v>82</v>
      </c>
      <c r="Q27" s="43"/>
      <c r="R27" s="4" t="s">
        <v>105</v>
      </c>
      <c r="S27" s="13"/>
    </row>
    <row r="28" spans="2:19" ht="25" customHeight="1" x14ac:dyDescent="0.2">
      <c r="B28" s="10"/>
      <c r="C28" s="26"/>
      <c r="D28" s="26"/>
      <c r="E28" s="34"/>
      <c r="F28" s="12"/>
      <c r="G28" s="26"/>
      <c r="H28" s="35" t="s">
        <v>36</v>
      </c>
      <c r="I28" s="42"/>
      <c r="J28" s="44">
        <v>0</v>
      </c>
      <c r="K28" s="26"/>
      <c r="L28" s="49">
        <v>60</v>
      </c>
      <c r="M28" s="45">
        <v>1</v>
      </c>
      <c r="N28" s="41"/>
      <c r="O28" s="46">
        <v>0</v>
      </c>
      <c r="P28" s="46">
        <f t="shared" si="2"/>
        <v>0</v>
      </c>
      <c r="Q28" s="43"/>
      <c r="R28" s="4" t="s">
        <v>104</v>
      </c>
      <c r="S28" s="13"/>
    </row>
    <row r="29" spans="2:19" ht="25" customHeight="1" x14ac:dyDescent="0.2">
      <c r="B29" s="10"/>
      <c r="C29" s="26"/>
      <c r="D29" s="26"/>
      <c r="E29" s="34"/>
      <c r="F29" s="12"/>
      <c r="G29" s="26"/>
      <c r="H29" s="35" t="s">
        <v>6</v>
      </c>
      <c r="I29" s="42"/>
      <c r="J29" s="44">
        <v>1</v>
      </c>
      <c r="K29" s="26"/>
      <c r="L29" s="49">
        <v>40</v>
      </c>
      <c r="M29" s="45">
        <v>1</v>
      </c>
      <c r="N29" s="41"/>
      <c r="O29" s="46">
        <v>0</v>
      </c>
      <c r="P29" s="46">
        <f t="shared" si="2"/>
        <v>40</v>
      </c>
      <c r="Q29" s="43"/>
      <c r="R29" s="4" t="s">
        <v>93</v>
      </c>
      <c r="S29" s="13"/>
    </row>
    <row r="30" spans="2:19" ht="25" customHeight="1" x14ac:dyDescent="0.2">
      <c r="B30" s="10"/>
      <c r="C30" s="26"/>
      <c r="D30" s="26"/>
      <c r="E30" s="34"/>
      <c r="F30" s="12"/>
      <c r="G30" s="26"/>
      <c r="H30" s="35" t="s">
        <v>5</v>
      </c>
      <c r="I30" s="42"/>
      <c r="J30" s="44">
        <v>1</v>
      </c>
      <c r="K30" s="26"/>
      <c r="L30" s="49">
        <v>30</v>
      </c>
      <c r="M30" s="45">
        <v>1</v>
      </c>
      <c r="N30" s="41"/>
      <c r="O30" s="46">
        <v>0</v>
      </c>
      <c r="P30" s="46">
        <f t="shared" si="2"/>
        <v>30</v>
      </c>
      <c r="Q30" s="43"/>
      <c r="R30" s="4" t="s">
        <v>94</v>
      </c>
      <c r="S30" s="13"/>
    </row>
    <row r="31" spans="2:19" ht="25" customHeight="1" x14ac:dyDescent="0.2">
      <c r="B31" s="10"/>
      <c r="C31" s="26"/>
      <c r="D31" s="26"/>
      <c r="E31" s="34"/>
      <c r="F31" s="12"/>
      <c r="G31" s="26"/>
      <c r="H31" s="35" t="s">
        <v>10</v>
      </c>
      <c r="I31" s="42"/>
      <c r="J31" s="44">
        <v>2</v>
      </c>
      <c r="K31" s="26"/>
      <c r="L31" s="49">
        <v>14</v>
      </c>
      <c r="M31" s="45">
        <v>1</v>
      </c>
      <c r="N31" s="41"/>
      <c r="O31" s="46">
        <f>L31*M31</f>
        <v>14</v>
      </c>
      <c r="P31" s="46">
        <f>L31*M31</f>
        <v>14</v>
      </c>
      <c r="Q31" s="43"/>
      <c r="R31" s="4" t="s">
        <v>103</v>
      </c>
      <c r="S31" s="13"/>
    </row>
    <row r="32" spans="2:19" ht="25" customHeight="1" x14ac:dyDescent="0.2">
      <c r="B32" s="10"/>
      <c r="C32" s="1"/>
      <c r="D32" s="1"/>
      <c r="E32" s="34"/>
      <c r="F32" s="12"/>
      <c r="G32" s="26"/>
      <c r="H32" s="35" t="s">
        <v>155</v>
      </c>
      <c r="I32" s="42"/>
      <c r="J32" s="44">
        <v>1</v>
      </c>
      <c r="K32" s="26"/>
      <c r="L32" s="49">
        <v>545</v>
      </c>
      <c r="M32" s="45">
        <v>1</v>
      </c>
      <c r="N32" s="41"/>
      <c r="O32" s="46">
        <f>J32*L32*M32</f>
        <v>545</v>
      </c>
      <c r="P32" s="46">
        <v>0</v>
      </c>
      <c r="Q32" s="43"/>
      <c r="R32" s="35" t="s">
        <v>89</v>
      </c>
      <c r="S32" s="13"/>
    </row>
    <row r="33" spans="2:19" ht="25" customHeight="1" x14ac:dyDescent="0.2">
      <c r="B33" s="10"/>
      <c r="C33" s="26"/>
      <c r="D33" s="26"/>
      <c r="E33" s="34"/>
      <c r="F33" s="12"/>
      <c r="G33" s="26"/>
      <c r="H33" s="35" t="s">
        <v>55</v>
      </c>
      <c r="I33" s="42"/>
      <c r="J33" s="44">
        <v>1</v>
      </c>
      <c r="K33" s="26"/>
      <c r="L33" s="49">
        <v>185</v>
      </c>
      <c r="M33" s="45">
        <v>1</v>
      </c>
      <c r="N33" s="41"/>
      <c r="O33" s="46">
        <f>J33*L33*M33</f>
        <v>185</v>
      </c>
      <c r="P33" s="46">
        <v>0</v>
      </c>
      <c r="Q33" s="43"/>
      <c r="R33" s="35" t="s">
        <v>88</v>
      </c>
      <c r="S33" s="13"/>
    </row>
    <row r="34" spans="2:19" ht="25" customHeight="1" x14ac:dyDescent="0.2">
      <c r="B34" s="10"/>
      <c r="C34" s="26"/>
      <c r="D34" s="26"/>
      <c r="E34" s="34"/>
      <c r="F34" s="12"/>
      <c r="G34" s="26"/>
      <c r="H34" s="35" t="s">
        <v>8</v>
      </c>
      <c r="I34" s="42"/>
      <c r="J34" s="44">
        <v>1</v>
      </c>
      <c r="K34" s="26"/>
      <c r="L34" s="49">
        <v>345</v>
      </c>
      <c r="M34" s="45">
        <v>1</v>
      </c>
      <c r="N34" s="41"/>
      <c r="O34" s="46">
        <f>J34*L34*M34</f>
        <v>345</v>
      </c>
      <c r="P34" s="46">
        <v>0</v>
      </c>
      <c r="Q34" s="43"/>
      <c r="R34" s="4" t="s">
        <v>57</v>
      </c>
      <c r="S34" s="13"/>
    </row>
    <row r="35" spans="2:19" ht="25" customHeight="1" x14ac:dyDescent="0.2">
      <c r="B35" s="10"/>
      <c r="C35" s="26"/>
      <c r="D35" s="26"/>
      <c r="E35" s="34"/>
      <c r="F35" s="12"/>
      <c r="G35" s="26"/>
      <c r="H35" s="35" t="s">
        <v>34</v>
      </c>
      <c r="I35" s="42"/>
      <c r="J35" s="44">
        <v>1</v>
      </c>
      <c r="K35" s="26"/>
      <c r="L35" s="49">
        <v>340</v>
      </c>
      <c r="M35" s="45">
        <v>1</v>
      </c>
      <c r="N35" s="41"/>
      <c r="O35" s="46">
        <f>J35*L35*M35</f>
        <v>340</v>
      </c>
      <c r="P35" s="46">
        <v>0</v>
      </c>
      <c r="Q35" s="43"/>
      <c r="R35" s="4" t="s">
        <v>91</v>
      </c>
      <c r="S35" s="13"/>
    </row>
    <row r="36" spans="2:19" ht="25" customHeight="1" x14ac:dyDescent="0.2">
      <c r="B36" s="10"/>
      <c r="C36" s="26"/>
      <c r="D36" s="26"/>
      <c r="E36" s="34"/>
      <c r="F36" s="12"/>
      <c r="G36" s="26"/>
      <c r="H36" s="35" t="s">
        <v>39</v>
      </c>
      <c r="I36" s="42"/>
      <c r="J36" s="44">
        <v>1</v>
      </c>
      <c r="K36" s="26"/>
      <c r="L36" s="49">
        <v>208</v>
      </c>
      <c r="M36" s="45">
        <v>1</v>
      </c>
      <c r="N36" s="41"/>
      <c r="O36" s="46">
        <f>J36*L36*M36</f>
        <v>208</v>
      </c>
      <c r="P36" s="46">
        <v>0</v>
      </c>
      <c r="Q36" s="43"/>
      <c r="R36" s="4" t="s">
        <v>102</v>
      </c>
      <c r="S36" s="13"/>
    </row>
    <row r="37" spans="2:19" ht="25" customHeight="1" x14ac:dyDescent="0.2">
      <c r="B37" s="10"/>
      <c r="C37" s="26"/>
      <c r="D37" s="26"/>
      <c r="E37" s="34"/>
      <c r="F37" s="12"/>
      <c r="G37" s="26"/>
      <c r="H37" s="35" t="s">
        <v>38</v>
      </c>
      <c r="I37" s="42"/>
      <c r="J37" s="44">
        <v>1</v>
      </c>
      <c r="K37" s="26"/>
      <c r="L37" s="49">
        <v>37</v>
      </c>
      <c r="M37" s="45">
        <v>1</v>
      </c>
      <c r="N37" s="41"/>
      <c r="O37" s="46">
        <f t="shared" ref="O37:O38" si="3">J37*L37*M37</f>
        <v>37</v>
      </c>
      <c r="P37" s="46">
        <v>0</v>
      </c>
      <c r="Q37" s="43"/>
      <c r="R37" s="4" t="s">
        <v>107</v>
      </c>
      <c r="S37" s="13"/>
    </row>
    <row r="38" spans="2:19" ht="25" customHeight="1" x14ac:dyDescent="0.2">
      <c r="B38" s="10"/>
      <c r="C38" s="26"/>
      <c r="D38" s="26"/>
      <c r="E38" s="34"/>
      <c r="F38" s="12"/>
      <c r="G38" s="26"/>
      <c r="H38" s="35" t="s">
        <v>7</v>
      </c>
      <c r="I38" s="42"/>
      <c r="J38" s="44">
        <v>1</v>
      </c>
      <c r="K38" s="26"/>
      <c r="L38" s="49">
        <v>51</v>
      </c>
      <c r="M38" s="45">
        <v>1</v>
      </c>
      <c r="N38" s="41"/>
      <c r="O38" s="46">
        <f t="shared" si="3"/>
        <v>51</v>
      </c>
      <c r="P38" s="46">
        <v>0</v>
      </c>
      <c r="Q38" s="43"/>
      <c r="R38" s="4" t="s">
        <v>106</v>
      </c>
      <c r="S38" s="13"/>
    </row>
    <row r="39" spans="2:19" ht="12" customHeight="1" x14ac:dyDescent="0.2">
      <c r="B39" s="10"/>
      <c r="C39" s="26"/>
      <c r="D39" s="26"/>
      <c r="E39" s="26"/>
      <c r="F39" s="26"/>
      <c r="G39" s="26"/>
      <c r="H39" s="26"/>
      <c r="I39" s="26"/>
      <c r="J39" s="34"/>
      <c r="K39" s="26"/>
      <c r="L39" s="34"/>
      <c r="M39" s="34"/>
      <c r="N39" s="34"/>
      <c r="O39" s="31"/>
      <c r="P39" s="31"/>
      <c r="Q39" s="31"/>
      <c r="R39" s="26"/>
      <c r="S39" s="13"/>
    </row>
    <row r="40" spans="2:19" ht="25" customHeight="1" x14ac:dyDescent="0.2">
      <c r="B40" s="10"/>
      <c r="C40" s="75" t="s">
        <v>32</v>
      </c>
      <c r="D40" s="76"/>
      <c r="E40" s="34"/>
      <c r="F40" s="12"/>
      <c r="G40" s="26"/>
      <c r="H40" s="35" t="s">
        <v>21</v>
      </c>
      <c r="I40" s="42"/>
      <c r="J40" s="44">
        <v>1</v>
      </c>
      <c r="L40" s="44">
        <v>1540</v>
      </c>
      <c r="M40" s="45">
        <v>0.5</v>
      </c>
      <c r="N40" s="41"/>
      <c r="O40" s="46">
        <f>J40*L40*M40</f>
        <v>770</v>
      </c>
      <c r="P40" s="46">
        <v>0</v>
      </c>
      <c r="Q40" s="43"/>
      <c r="R40" s="4" t="s">
        <v>44</v>
      </c>
      <c r="S40" s="13"/>
    </row>
    <row r="41" spans="2:19" ht="25" customHeight="1" x14ac:dyDescent="0.2">
      <c r="B41" s="10"/>
      <c r="C41" s="50">
        <f>SUM(O40:O43)/1000</f>
        <v>1.748</v>
      </c>
      <c r="D41" s="48">
        <f>C41/$O$102</f>
        <v>0.19823089135858471</v>
      </c>
      <c r="E41" s="34"/>
      <c r="F41" s="12"/>
      <c r="G41" s="26"/>
      <c r="H41" s="35" t="s">
        <v>22</v>
      </c>
      <c r="I41" s="42"/>
      <c r="J41" s="44">
        <v>1</v>
      </c>
      <c r="L41" s="44">
        <v>364</v>
      </c>
      <c r="M41" s="45">
        <v>1</v>
      </c>
      <c r="N41" s="41"/>
      <c r="O41" s="46">
        <f t="shared" ref="O41:O43" si="4">J41*L41*M41</f>
        <v>364</v>
      </c>
      <c r="P41" s="46">
        <v>0</v>
      </c>
      <c r="Q41" s="43"/>
      <c r="R41" s="4" t="s">
        <v>45</v>
      </c>
      <c r="S41" s="13"/>
    </row>
    <row r="42" spans="2:19" ht="25" customHeight="1" x14ac:dyDescent="0.2">
      <c r="B42" s="10"/>
      <c r="C42" s="26"/>
      <c r="D42" s="26"/>
      <c r="E42" s="34"/>
      <c r="F42" s="12"/>
      <c r="G42" s="26"/>
      <c r="H42" s="35" t="s">
        <v>150</v>
      </c>
      <c r="I42" s="42"/>
      <c r="J42" s="44">
        <v>1</v>
      </c>
      <c r="L42" s="44">
        <v>614</v>
      </c>
      <c r="M42" s="45">
        <v>1</v>
      </c>
      <c r="N42" s="41"/>
      <c r="O42" s="46">
        <f t="shared" si="4"/>
        <v>614</v>
      </c>
      <c r="P42" s="46">
        <v>0</v>
      </c>
      <c r="Q42" s="43"/>
      <c r="R42" s="4" t="s">
        <v>149</v>
      </c>
      <c r="S42" s="13"/>
    </row>
    <row r="43" spans="2:19" ht="25" customHeight="1" x14ac:dyDescent="0.2">
      <c r="B43" s="10"/>
      <c r="C43" s="26"/>
      <c r="D43" s="26"/>
      <c r="E43" s="34"/>
      <c r="F43" s="12"/>
      <c r="G43" s="26"/>
      <c r="H43" s="35" t="s">
        <v>33</v>
      </c>
      <c r="I43" s="42"/>
      <c r="J43" s="44">
        <v>0</v>
      </c>
      <c r="K43" s="26"/>
      <c r="L43" s="49">
        <v>130</v>
      </c>
      <c r="M43" s="45">
        <v>1</v>
      </c>
      <c r="N43" s="41"/>
      <c r="O43" s="46">
        <f t="shared" si="4"/>
        <v>0</v>
      </c>
      <c r="P43" s="46">
        <v>0</v>
      </c>
      <c r="Q43" s="43"/>
      <c r="R43" s="35" t="s">
        <v>147</v>
      </c>
      <c r="S43" s="13"/>
    </row>
    <row r="44" spans="2:19" ht="12" customHeight="1" x14ac:dyDescent="0.2">
      <c r="B44" s="10"/>
      <c r="C44" s="26"/>
      <c r="D44" s="26"/>
      <c r="E44" s="34"/>
      <c r="F44" s="35"/>
      <c r="G44" s="26"/>
      <c r="H44" s="35"/>
      <c r="I44" s="42"/>
      <c r="J44" s="42"/>
      <c r="K44" s="35"/>
      <c r="L44" s="42"/>
      <c r="M44" s="42"/>
      <c r="N44" s="41"/>
      <c r="O44" s="43"/>
      <c r="P44" s="43"/>
      <c r="Q44" s="43"/>
      <c r="R44" s="35"/>
      <c r="S44" s="13"/>
    </row>
    <row r="45" spans="2:19" ht="25" customHeight="1" x14ac:dyDescent="0.2">
      <c r="B45" s="10"/>
      <c r="C45" s="75" t="s">
        <v>145</v>
      </c>
      <c r="D45" s="76"/>
      <c r="E45" s="34"/>
      <c r="F45" s="12"/>
      <c r="G45" s="26"/>
      <c r="H45" s="4" t="s">
        <v>59</v>
      </c>
      <c r="J45" s="44">
        <v>1</v>
      </c>
      <c r="K45" s="26"/>
      <c r="L45" s="49">
        <v>420</v>
      </c>
      <c r="M45" s="45">
        <v>0.5</v>
      </c>
      <c r="N45" s="41"/>
      <c r="O45" s="46">
        <f t="shared" ref="O45:O56" si="5">J45*L45*M45</f>
        <v>210</v>
      </c>
      <c r="P45" s="46">
        <v>0</v>
      </c>
      <c r="Q45" s="43"/>
      <c r="R45" s="4" t="s">
        <v>58</v>
      </c>
      <c r="S45" s="51"/>
    </row>
    <row r="46" spans="2:19" ht="25" customHeight="1" x14ac:dyDescent="0.2">
      <c r="B46" s="10"/>
      <c r="C46" s="50">
        <f>SUM(O45:O56)/1000</f>
        <v>0.76800000000000002</v>
      </c>
      <c r="D46" s="48">
        <f>C46/$O$102</f>
        <v>8.7094579269675662E-2</v>
      </c>
      <c r="E46" s="34"/>
      <c r="F46" s="12"/>
      <c r="G46" s="26"/>
      <c r="H46" s="4" t="s">
        <v>41</v>
      </c>
      <c r="J46" s="44">
        <v>1</v>
      </c>
      <c r="K46" s="26"/>
      <c r="L46" s="49">
        <v>150</v>
      </c>
      <c r="M46" s="45">
        <v>1</v>
      </c>
      <c r="N46" s="41"/>
      <c r="O46" s="46">
        <f t="shared" si="5"/>
        <v>150</v>
      </c>
      <c r="P46" s="46">
        <v>0</v>
      </c>
      <c r="Q46" s="43"/>
      <c r="R46" s="4" t="s">
        <v>60</v>
      </c>
      <c r="S46" s="51"/>
    </row>
    <row r="47" spans="2:19" ht="25" customHeight="1" x14ac:dyDescent="0.2">
      <c r="B47" s="10"/>
      <c r="C47" s="26"/>
      <c r="D47" s="26"/>
      <c r="E47" s="42"/>
      <c r="F47" s="12"/>
      <c r="G47" s="26"/>
      <c r="H47" s="4" t="s">
        <v>61</v>
      </c>
      <c r="I47" s="34"/>
      <c r="J47" s="44">
        <v>1</v>
      </c>
      <c r="K47" s="26"/>
      <c r="L47" s="49">
        <v>140</v>
      </c>
      <c r="M47" s="45">
        <v>0.5</v>
      </c>
      <c r="N47" s="41"/>
      <c r="O47" s="46">
        <f t="shared" si="5"/>
        <v>70</v>
      </c>
      <c r="P47" s="46">
        <v>0</v>
      </c>
      <c r="Q47" s="43"/>
      <c r="R47" s="35" t="s">
        <v>62</v>
      </c>
      <c r="S47" s="51"/>
    </row>
    <row r="48" spans="2:19" ht="25" customHeight="1" x14ac:dyDescent="0.2">
      <c r="B48" s="10"/>
      <c r="C48" s="26"/>
      <c r="D48" s="26"/>
      <c r="E48" s="34"/>
      <c r="F48" s="12"/>
      <c r="G48" s="26"/>
      <c r="H48" s="4" t="s">
        <v>87</v>
      </c>
      <c r="I48" s="34"/>
      <c r="J48" s="44">
        <v>1</v>
      </c>
      <c r="K48" s="26"/>
      <c r="L48" s="49">
        <v>62</v>
      </c>
      <c r="M48" s="45">
        <v>1</v>
      </c>
      <c r="N48" s="41"/>
      <c r="O48" s="46">
        <f t="shared" si="5"/>
        <v>62</v>
      </c>
      <c r="P48" s="46">
        <v>0</v>
      </c>
      <c r="Q48" s="43"/>
      <c r="R48" s="35" t="s">
        <v>63</v>
      </c>
      <c r="S48" s="51"/>
    </row>
    <row r="49" spans="2:19" ht="25" customHeight="1" x14ac:dyDescent="0.2">
      <c r="B49" s="10"/>
      <c r="C49" s="26"/>
      <c r="D49" s="26"/>
      <c r="E49" s="34"/>
      <c r="F49" s="12"/>
      <c r="G49" s="26"/>
      <c r="H49" s="35" t="s">
        <v>64</v>
      </c>
      <c r="I49" s="34"/>
      <c r="J49" s="44">
        <v>1</v>
      </c>
      <c r="K49" s="26"/>
      <c r="L49" s="49">
        <v>19</v>
      </c>
      <c r="M49" s="45">
        <v>1</v>
      </c>
      <c r="N49" s="41"/>
      <c r="O49" s="46">
        <f t="shared" si="5"/>
        <v>19</v>
      </c>
      <c r="P49" s="46">
        <v>0</v>
      </c>
      <c r="Q49" s="43"/>
      <c r="R49" s="35" t="s">
        <v>65</v>
      </c>
      <c r="S49" s="51"/>
    </row>
    <row r="50" spans="2:19" ht="25" customHeight="1" x14ac:dyDescent="0.2">
      <c r="B50" s="10"/>
      <c r="C50" s="26"/>
      <c r="D50" s="26"/>
      <c r="E50" s="34"/>
      <c r="F50" s="12"/>
      <c r="G50" s="26"/>
      <c r="H50" s="35" t="s">
        <v>16</v>
      </c>
      <c r="I50" s="34"/>
      <c r="J50" s="44">
        <v>1</v>
      </c>
      <c r="K50" s="26"/>
      <c r="L50" s="49">
        <v>86</v>
      </c>
      <c r="M50" s="45">
        <v>0.5</v>
      </c>
      <c r="N50" s="41"/>
      <c r="O50" s="46">
        <f t="shared" si="5"/>
        <v>43</v>
      </c>
      <c r="P50" s="46">
        <v>0</v>
      </c>
      <c r="Q50" s="43"/>
      <c r="R50" s="35" t="s">
        <v>80</v>
      </c>
      <c r="S50" s="51"/>
    </row>
    <row r="51" spans="2:19" ht="25" customHeight="1" x14ac:dyDescent="0.2">
      <c r="B51" s="10"/>
      <c r="C51" s="26"/>
      <c r="D51" s="26"/>
      <c r="E51" s="34"/>
      <c r="F51" s="12"/>
      <c r="G51" s="26"/>
      <c r="H51" s="35" t="s">
        <v>66</v>
      </c>
      <c r="I51" s="34"/>
      <c r="J51" s="44">
        <v>1</v>
      </c>
      <c r="K51" s="26"/>
      <c r="L51" s="49">
        <v>100</v>
      </c>
      <c r="M51" s="45">
        <v>1</v>
      </c>
      <c r="N51" s="41"/>
      <c r="O51" s="46">
        <f t="shared" si="5"/>
        <v>100</v>
      </c>
      <c r="P51" s="46">
        <v>0</v>
      </c>
      <c r="Q51" s="43"/>
      <c r="R51" s="35" t="s">
        <v>67</v>
      </c>
      <c r="S51" s="51"/>
    </row>
    <row r="52" spans="2:19" ht="25" customHeight="1" x14ac:dyDescent="0.2">
      <c r="B52" s="10"/>
      <c r="C52" s="26"/>
      <c r="D52" s="26"/>
      <c r="E52" s="34"/>
      <c r="F52" s="12"/>
      <c r="G52" s="26"/>
      <c r="H52" s="35" t="s">
        <v>68</v>
      </c>
      <c r="I52" s="34"/>
      <c r="J52" s="44">
        <v>2</v>
      </c>
      <c r="K52" s="26"/>
      <c r="L52" s="49">
        <v>10</v>
      </c>
      <c r="M52" s="45">
        <v>0.5</v>
      </c>
      <c r="N52" s="41"/>
      <c r="O52" s="46">
        <f t="shared" si="5"/>
        <v>10</v>
      </c>
      <c r="P52" s="46">
        <v>0</v>
      </c>
      <c r="Q52" s="43"/>
      <c r="R52" s="35" t="s">
        <v>85</v>
      </c>
      <c r="S52" s="51"/>
    </row>
    <row r="53" spans="2:19" ht="25" customHeight="1" x14ac:dyDescent="0.2">
      <c r="B53" s="10"/>
      <c r="C53" s="26"/>
      <c r="D53" s="26"/>
      <c r="E53" s="34"/>
      <c r="F53" s="12"/>
      <c r="G53" s="26"/>
      <c r="H53" s="35" t="s">
        <v>69</v>
      </c>
      <c r="I53" s="34"/>
      <c r="J53" s="44">
        <v>1</v>
      </c>
      <c r="K53" s="26"/>
      <c r="L53" s="49">
        <v>16</v>
      </c>
      <c r="M53" s="45">
        <v>0.5</v>
      </c>
      <c r="N53" s="41"/>
      <c r="O53" s="46">
        <f t="shared" si="5"/>
        <v>8</v>
      </c>
      <c r="P53" s="46">
        <v>0</v>
      </c>
      <c r="Q53" s="43"/>
      <c r="R53" s="35" t="s">
        <v>70</v>
      </c>
      <c r="S53" s="51"/>
    </row>
    <row r="54" spans="2:19" ht="25" customHeight="1" x14ac:dyDescent="0.2">
      <c r="B54" s="10"/>
      <c r="C54" s="26"/>
      <c r="D54" s="26"/>
      <c r="E54" s="34"/>
      <c r="F54" s="12"/>
      <c r="G54" s="26"/>
      <c r="H54" s="35" t="s">
        <v>72</v>
      </c>
      <c r="I54" s="34"/>
      <c r="J54" s="44">
        <v>1</v>
      </c>
      <c r="K54" s="26"/>
      <c r="L54" s="49">
        <v>106</v>
      </c>
      <c r="M54" s="45">
        <v>0.5</v>
      </c>
      <c r="N54" s="41"/>
      <c r="O54" s="46">
        <f t="shared" si="5"/>
        <v>53</v>
      </c>
      <c r="P54" s="46">
        <v>0</v>
      </c>
      <c r="Q54" s="43"/>
      <c r="R54" s="35" t="s">
        <v>71</v>
      </c>
      <c r="S54" s="51"/>
    </row>
    <row r="55" spans="2:19" ht="25" customHeight="1" x14ac:dyDescent="0.2">
      <c r="B55" s="10"/>
      <c r="C55" s="26"/>
      <c r="D55" s="26"/>
      <c r="E55" s="34"/>
      <c r="F55" s="12"/>
      <c r="G55" s="26"/>
      <c r="H55" s="35" t="s">
        <v>23</v>
      </c>
      <c r="I55" s="34"/>
      <c r="J55" s="44">
        <v>1</v>
      </c>
      <c r="K55" s="26"/>
      <c r="L55" s="49">
        <v>66</v>
      </c>
      <c r="M55" s="45">
        <v>0.5</v>
      </c>
      <c r="N55" s="41"/>
      <c r="O55" s="46">
        <f t="shared" si="5"/>
        <v>33</v>
      </c>
      <c r="P55" s="46">
        <v>0</v>
      </c>
      <c r="Q55" s="43"/>
      <c r="R55" s="52" t="s">
        <v>73</v>
      </c>
      <c r="S55" s="51"/>
    </row>
    <row r="56" spans="2:19" ht="25" customHeight="1" x14ac:dyDescent="0.2">
      <c r="B56" s="10"/>
      <c r="C56" s="26"/>
      <c r="D56" s="26"/>
      <c r="E56" s="34"/>
      <c r="F56" s="12"/>
      <c r="G56" s="26"/>
      <c r="H56" s="35" t="s">
        <v>24</v>
      </c>
      <c r="I56" s="34"/>
      <c r="J56" s="44">
        <v>1</v>
      </c>
      <c r="K56" s="26"/>
      <c r="L56" s="49">
        <v>20</v>
      </c>
      <c r="M56" s="45">
        <v>0.5</v>
      </c>
      <c r="N56" s="41"/>
      <c r="O56" s="46">
        <f t="shared" si="5"/>
        <v>10</v>
      </c>
      <c r="P56" s="46">
        <v>0</v>
      </c>
      <c r="Q56" s="43"/>
      <c r="R56" s="35" t="s">
        <v>86</v>
      </c>
      <c r="S56" s="51"/>
    </row>
    <row r="57" spans="2:19" ht="12" customHeight="1" x14ac:dyDescent="0.2">
      <c r="B57" s="10"/>
      <c r="C57" s="26"/>
      <c r="D57" s="26"/>
      <c r="E57" s="34"/>
      <c r="F57" s="35"/>
      <c r="G57" s="26"/>
      <c r="H57" s="35"/>
      <c r="I57" s="42"/>
      <c r="J57" s="42"/>
      <c r="K57" s="35"/>
      <c r="L57" s="42"/>
      <c r="M57" s="42"/>
      <c r="N57" s="41"/>
      <c r="O57" s="43"/>
      <c r="P57" s="43"/>
      <c r="Q57" s="43"/>
      <c r="R57" s="35"/>
      <c r="S57" s="13"/>
    </row>
    <row r="58" spans="2:19" ht="25" customHeight="1" x14ac:dyDescent="0.2">
      <c r="B58" s="10"/>
      <c r="C58" s="75" t="s">
        <v>15</v>
      </c>
      <c r="D58" s="76"/>
      <c r="E58" s="34"/>
      <c r="F58" s="12"/>
      <c r="G58" s="26"/>
      <c r="H58" s="35" t="s">
        <v>76</v>
      </c>
      <c r="J58" s="44">
        <v>1</v>
      </c>
      <c r="K58" s="26"/>
      <c r="L58" s="49">
        <v>200</v>
      </c>
      <c r="M58" s="45">
        <v>0.5</v>
      </c>
      <c r="N58" s="41"/>
      <c r="O58" s="46">
        <f t="shared" ref="O58:O84" si="6">J58*L58*M58</f>
        <v>100</v>
      </c>
      <c r="P58" s="46">
        <v>0</v>
      </c>
      <c r="S58" s="13"/>
    </row>
    <row r="59" spans="2:19" ht="25" customHeight="1" x14ac:dyDescent="0.2">
      <c r="B59" s="10"/>
      <c r="C59" s="50">
        <f>SUM(O58:O67)/1000</f>
        <v>1.0389999999999999</v>
      </c>
      <c r="D59" s="48">
        <f>C59/$O$102</f>
        <v>0.11782717169426174</v>
      </c>
      <c r="E59" s="34"/>
      <c r="F59" s="12"/>
      <c r="G59" s="26"/>
      <c r="H59" s="35" t="s">
        <v>78</v>
      </c>
      <c r="J59" s="44">
        <v>1</v>
      </c>
      <c r="K59" s="26"/>
      <c r="L59" s="49">
        <v>56</v>
      </c>
      <c r="M59" s="45">
        <v>0.5</v>
      </c>
      <c r="N59" s="41"/>
      <c r="O59" s="46">
        <f t="shared" si="6"/>
        <v>28</v>
      </c>
      <c r="P59" s="46">
        <v>0</v>
      </c>
      <c r="R59" s="4" t="s">
        <v>101</v>
      </c>
      <c r="S59" s="13"/>
    </row>
    <row r="60" spans="2:19" ht="25" customHeight="1" x14ac:dyDescent="0.2">
      <c r="B60" s="10"/>
      <c r="C60" s="26"/>
      <c r="D60" s="26"/>
      <c r="E60" s="34"/>
      <c r="F60" s="12"/>
      <c r="G60" s="26"/>
      <c r="H60" s="35" t="s">
        <v>75</v>
      </c>
      <c r="J60" s="44">
        <v>1</v>
      </c>
      <c r="K60" s="26"/>
      <c r="L60" s="49">
        <v>30</v>
      </c>
      <c r="M60" s="45">
        <v>0.5</v>
      </c>
      <c r="N60" s="41"/>
      <c r="O60" s="46">
        <f t="shared" si="6"/>
        <v>15</v>
      </c>
      <c r="P60" s="46">
        <v>0</v>
      </c>
      <c r="R60" s="4" t="s">
        <v>77</v>
      </c>
      <c r="S60" s="13"/>
    </row>
    <row r="61" spans="2:19" ht="25" customHeight="1" x14ac:dyDescent="0.2">
      <c r="B61" s="10"/>
      <c r="C61" s="26"/>
      <c r="D61" s="26"/>
      <c r="E61" s="34"/>
      <c r="F61" s="12"/>
      <c r="G61" s="26"/>
      <c r="H61" s="35" t="s">
        <v>119</v>
      </c>
      <c r="J61" s="44">
        <v>1</v>
      </c>
      <c r="K61" s="26"/>
      <c r="L61" s="49">
        <v>320</v>
      </c>
      <c r="M61" s="45">
        <v>0.5</v>
      </c>
      <c r="N61" s="41"/>
      <c r="O61" s="46">
        <f t="shared" si="6"/>
        <v>160</v>
      </c>
      <c r="P61" s="46">
        <v>0</v>
      </c>
      <c r="R61" s="4" t="s">
        <v>120</v>
      </c>
      <c r="S61" s="13"/>
    </row>
    <row r="62" spans="2:19" ht="25" customHeight="1" x14ac:dyDescent="0.2">
      <c r="B62" s="10"/>
      <c r="C62" s="26"/>
      <c r="D62" s="26"/>
      <c r="E62" s="34"/>
      <c r="F62" s="12"/>
      <c r="G62" s="26"/>
      <c r="H62" s="35" t="s">
        <v>151</v>
      </c>
      <c r="J62" s="44">
        <v>1</v>
      </c>
      <c r="K62" s="26"/>
      <c r="L62" s="49">
        <v>112</v>
      </c>
      <c r="M62" s="45">
        <v>0.5</v>
      </c>
      <c r="N62" s="41"/>
      <c r="O62" s="46">
        <f t="shared" si="6"/>
        <v>56</v>
      </c>
      <c r="P62" s="46">
        <v>0</v>
      </c>
      <c r="R62" s="4" t="s">
        <v>121</v>
      </c>
      <c r="S62" s="13"/>
    </row>
    <row r="63" spans="2:19" ht="25" customHeight="1" x14ac:dyDescent="0.2">
      <c r="B63" s="10"/>
      <c r="C63" s="26"/>
      <c r="D63" s="26"/>
      <c r="E63" s="34"/>
      <c r="F63" s="12"/>
      <c r="G63" s="26"/>
      <c r="H63" s="35" t="s">
        <v>122</v>
      </c>
      <c r="J63" s="44">
        <v>1</v>
      </c>
      <c r="K63" s="26"/>
      <c r="L63" s="49">
        <v>136</v>
      </c>
      <c r="M63" s="45">
        <v>1</v>
      </c>
      <c r="N63" s="41"/>
      <c r="O63" s="46">
        <f t="shared" si="6"/>
        <v>136</v>
      </c>
      <c r="P63" s="46">
        <v>0</v>
      </c>
      <c r="R63" s="4" t="s">
        <v>123</v>
      </c>
      <c r="S63" s="13"/>
    </row>
    <row r="64" spans="2:19" ht="25" customHeight="1" x14ac:dyDescent="0.2">
      <c r="B64" s="10"/>
      <c r="C64" s="26"/>
      <c r="D64" s="26"/>
      <c r="E64" s="34"/>
      <c r="F64" s="12"/>
      <c r="G64" s="26"/>
      <c r="H64" s="35" t="s">
        <v>124</v>
      </c>
      <c r="J64" s="44">
        <v>1</v>
      </c>
      <c r="K64" s="26"/>
      <c r="L64" s="49">
        <v>40</v>
      </c>
      <c r="M64" s="45">
        <v>0.5</v>
      </c>
      <c r="N64" s="41"/>
      <c r="O64" s="46">
        <f t="shared" si="6"/>
        <v>20</v>
      </c>
      <c r="P64" s="46">
        <v>0</v>
      </c>
      <c r="S64" s="13"/>
    </row>
    <row r="65" spans="2:23" ht="25" customHeight="1" x14ac:dyDescent="0.2">
      <c r="B65" s="10"/>
      <c r="C65" s="26"/>
      <c r="D65" s="26"/>
      <c r="E65" s="34"/>
      <c r="F65" s="12"/>
      <c r="G65" s="26"/>
      <c r="H65" s="35" t="s">
        <v>125</v>
      </c>
      <c r="J65" s="44">
        <v>1</v>
      </c>
      <c r="K65" s="26"/>
      <c r="L65" s="49">
        <v>200</v>
      </c>
      <c r="M65" s="45">
        <v>0.5</v>
      </c>
      <c r="N65" s="41"/>
      <c r="O65" s="46">
        <f t="shared" si="6"/>
        <v>100</v>
      </c>
      <c r="P65" s="46">
        <v>0</v>
      </c>
      <c r="R65" s="4" t="s">
        <v>126</v>
      </c>
      <c r="S65" s="13"/>
    </row>
    <row r="66" spans="2:23" ht="25" customHeight="1" x14ac:dyDescent="0.2">
      <c r="B66" s="10"/>
      <c r="C66" s="26"/>
      <c r="D66" s="26"/>
      <c r="E66" s="34"/>
      <c r="F66" s="12"/>
      <c r="G66" s="26"/>
      <c r="H66" s="35" t="s">
        <v>127</v>
      </c>
      <c r="J66" s="44">
        <v>1</v>
      </c>
      <c r="K66" s="26"/>
      <c r="L66" s="49">
        <v>380</v>
      </c>
      <c r="M66" s="45">
        <v>0.5</v>
      </c>
      <c r="N66" s="41"/>
      <c r="O66" s="46">
        <f t="shared" si="6"/>
        <v>190</v>
      </c>
      <c r="P66" s="46">
        <v>0</v>
      </c>
      <c r="R66" s="4" t="s">
        <v>128</v>
      </c>
      <c r="S66" s="13"/>
    </row>
    <row r="67" spans="2:23" ht="25" customHeight="1" x14ac:dyDescent="0.2">
      <c r="B67" s="10"/>
      <c r="C67" s="26"/>
      <c r="D67" s="26"/>
      <c r="E67" s="34"/>
      <c r="F67" s="12"/>
      <c r="H67" s="35" t="s">
        <v>129</v>
      </c>
      <c r="J67" s="44">
        <v>1</v>
      </c>
      <c r="K67" s="26"/>
      <c r="L67" s="49">
        <v>234</v>
      </c>
      <c r="M67" s="45">
        <v>1</v>
      </c>
      <c r="N67" s="41"/>
      <c r="O67" s="46">
        <f t="shared" si="6"/>
        <v>234</v>
      </c>
      <c r="P67" s="46">
        <v>0</v>
      </c>
      <c r="R67" s="4" t="s">
        <v>130</v>
      </c>
      <c r="S67" s="13"/>
    </row>
    <row r="68" spans="2:23" ht="12" customHeight="1" x14ac:dyDescent="0.2">
      <c r="B68" s="10"/>
      <c r="C68" s="26"/>
      <c r="D68" s="26"/>
      <c r="E68" s="34"/>
      <c r="F68" s="35"/>
      <c r="G68" s="26"/>
      <c r="H68" s="35"/>
      <c r="I68" s="42"/>
      <c r="J68" s="34"/>
      <c r="K68" s="35"/>
      <c r="L68" s="42"/>
      <c r="M68" s="42"/>
      <c r="N68" s="42"/>
      <c r="O68" s="43"/>
      <c r="P68" s="43"/>
      <c r="Q68" s="43"/>
      <c r="R68" s="35"/>
      <c r="S68" s="13"/>
    </row>
    <row r="69" spans="2:23" ht="25" customHeight="1" x14ac:dyDescent="0.2">
      <c r="B69" s="10"/>
      <c r="C69" s="75" t="s">
        <v>14</v>
      </c>
      <c r="D69" s="76"/>
      <c r="E69" s="34"/>
      <c r="F69" s="12"/>
      <c r="G69" s="26"/>
      <c r="H69" s="35" t="s">
        <v>109</v>
      </c>
      <c r="J69" s="44">
        <v>1</v>
      </c>
      <c r="K69" s="26"/>
      <c r="L69" s="49">
        <v>150</v>
      </c>
      <c r="M69" s="45">
        <v>1</v>
      </c>
      <c r="N69" s="41"/>
      <c r="O69" s="46">
        <f>J69*L69*M69</f>
        <v>150</v>
      </c>
      <c r="P69" s="46">
        <v>0</v>
      </c>
      <c r="Q69" s="43"/>
      <c r="R69" s="4" t="s">
        <v>108</v>
      </c>
      <c r="S69" s="13"/>
      <c r="V69" s="4"/>
      <c r="W69" s="4"/>
    </row>
    <row r="70" spans="2:23" ht="25" customHeight="1" x14ac:dyDescent="0.2">
      <c r="B70" s="10"/>
      <c r="C70" s="50">
        <f>SUM(O69:O73)/1000</f>
        <v>0.35</v>
      </c>
      <c r="D70" s="48">
        <f>C70/$O$102</f>
        <v>3.9691540031753229E-2</v>
      </c>
      <c r="E70" s="34"/>
      <c r="F70" s="12"/>
      <c r="G70" s="26"/>
      <c r="H70" s="35" t="s">
        <v>19</v>
      </c>
      <c r="J70" s="44">
        <v>1</v>
      </c>
      <c r="K70" s="26"/>
      <c r="L70" s="49">
        <v>50</v>
      </c>
      <c r="M70" s="45">
        <v>1</v>
      </c>
      <c r="N70" s="41"/>
      <c r="O70" s="46">
        <f>J70*L70*M70</f>
        <v>50</v>
      </c>
      <c r="P70" s="46">
        <v>0</v>
      </c>
      <c r="Q70" s="43"/>
      <c r="S70" s="13"/>
    </row>
    <row r="71" spans="2:23" ht="25" customHeight="1" x14ac:dyDescent="0.2">
      <c r="B71" s="10"/>
      <c r="C71" s="26"/>
      <c r="D71" s="26"/>
      <c r="E71" s="34"/>
      <c r="F71" s="12"/>
      <c r="G71" s="26"/>
      <c r="H71" s="35" t="s">
        <v>116</v>
      </c>
      <c r="J71" s="44">
        <v>1</v>
      </c>
      <c r="K71" s="26"/>
      <c r="L71" s="49">
        <v>33</v>
      </c>
      <c r="M71" s="45">
        <v>1</v>
      </c>
      <c r="N71" s="41"/>
      <c r="O71" s="46">
        <f>J71*L71*M71</f>
        <v>33</v>
      </c>
      <c r="P71" s="46">
        <v>0</v>
      </c>
      <c r="Q71" s="43"/>
      <c r="S71" s="13"/>
    </row>
    <row r="72" spans="2:23" ht="25" customHeight="1" x14ac:dyDescent="0.2">
      <c r="B72" s="10"/>
      <c r="C72" s="26"/>
      <c r="D72" s="26"/>
      <c r="E72" s="34"/>
      <c r="F72" s="12"/>
      <c r="G72" s="4"/>
      <c r="H72" s="35" t="s">
        <v>95</v>
      </c>
      <c r="I72" s="35"/>
      <c r="J72" s="44">
        <v>1</v>
      </c>
      <c r="K72" s="26"/>
      <c r="L72" s="49">
        <v>92</v>
      </c>
      <c r="M72" s="45">
        <v>1</v>
      </c>
      <c r="N72" s="41"/>
      <c r="O72" s="46">
        <f>J72*L72*M72</f>
        <v>92</v>
      </c>
      <c r="P72" s="46">
        <v>0</v>
      </c>
      <c r="Q72" s="43"/>
      <c r="R72" s="35" t="s">
        <v>96</v>
      </c>
      <c r="S72" s="13"/>
    </row>
    <row r="73" spans="2:23" ht="25" customHeight="1" x14ac:dyDescent="0.2">
      <c r="B73" s="10"/>
      <c r="C73" s="26"/>
      <c r="D73" s="26"/>
      <c r="E73" s="34"/>
      <c r="F73" s="12"/>
      <c r="G73" s="4"/>
      <c r="H73" s="35" t="s">
        <v>4</v>
      </c>
      <c r="I73" s="35"/>
      <c r="J73" s="44">
        <v>1</v>
      </c>
      <c r="K73" s="26"/>
      <c r="L73" s="49">
        <v>25</v>
      </c>
      <c r="M73" s="45">
        <v>1</v>
      </c>
      <c r="N73" s="41"/>
      <c r="O73" s="46">
        <f>J73*L73*M73</f>
        <v>25</v>
      </c>
      <c r="P73" s="46">
        <v>0</v>
      </c>
      <c r="Q73" s="43"/>
      <c r="R73" s="35" t="s">
        <v>110</v>
      </c>
      <c r="S73" s="13"/>
    </row>
    <row r="74" spans="2:23" ht="12" customHeight="1" x14ac:dyDescent="0.2">
      <c r="B74" s="10"/>
      <c r="C74" s="26"/>
      <c r="D74" s="26"/>
      <c r="E74" s="34"/>
      <c r="F74" s="26"/>
      <c r="G74" s="26"/>
      <c r="H74" s="26"/>
      <c r="I74" s="34"/>
      <c r="J74" s="42"/>
      <c r="R74" s="26"/>
      <c r="S74" s="13"/>
    </row>
    <row r="75" spans="2:23" ht="25" customHeight="1" x14ac:dyDescent="0.2">
      <c r="B75" s="10"/>
      <c r="C75" s="75" t="s">
        <v>18</v>
      </c>
      <c r="D75" s="76"/>
      <c r="E75" s="34"/>
      <c r="F75" s="12"/>
      <c r="G75" s="26"/>
      <c r="H75" s="35" t="s">
        <v>13</v>
      </c>
      <c r="I75" s="42"/>
      <c r="J75" s="44">
        <v>1</v>
      </c>
      <c r="K75" s="26"/>
      <c r="L75" s="49">
        <v>400</v>
      </c>
      <c r="M75" s="45">
        <v>0.5</v>
      </c>
      <c r="N75" s="41"/>
      <c r="O75" s="46">
        <f t="shared" si="6"/>
        <v>200</v>
      </c>
      <c r="P75" s="46">
        <v>0</v>
      </c>
      <c r="R75" s="35" t="s">
        <v>111</v>
      </c>
      <c r="S75" s="13"/>
    </row>
    <row r="76" spans="2:23" ht="25" customHeight="1" x14ac:dyDescent="0.2">
      <c r="B76" s="10"/>
      <c r="C76" s="50">
        <f>SUM(O75:O84)/1000</f>
        <v>0.61399999999999999</v>
      </c>
      <c r="D76" s="48">
        <f>C76/$O$102</f>
        <v>6.9630301655704246E-2</v>
      </c>
      <c r="F76" s="12"/>
      <c r="G76" s="4"/>
      <c r="H76" s="4" t="s">
        <v>17</v>
      </c>
      <c r="I76" s="35"/>
      <c r="J76" s="44">
        <v>1</v>
      </c>
      <c r="K76" s="26"/>
      <c r="L76" s="49">
        <v>45</v>
      </c>
      <c r="M76" s="45">
        <v>1</v>
      </c>
      <c r="N76" s="41"/>
      <c r="O76" s="46">
        <f t="shared" si="6"/>
        <v>45</v>
      </c>
      <c r="P76" s="46">
        <v>0</v>
      </c>
      <c r="R76" s="4" t="s">
        <v>115</v>
      </c>
      <c r="S76" s="13"/>
    </row>
    <row r="77" spans="2:23" ht="25" customHeight="1" x14ac:dyDescent="0.2">
      <c r="B77" s="10"/>
      <c r="C77" s="26"/>
      <c r="D77" s="26"/>
      <c r="E77" s="34"/>
      <c r="F77" s="12"/>
      <c r="G77" s="26"/>
      <c r="H77" s="35" t="s">
        <v>81</v>
      </c>
      <c r="I77" s="42"/>
      <c r="J77" s="44">
        <v>1</v>
      </c>
      <c r="K77" s="26"/>
      <c r="L77" s="49">
        <v>80</v>
      </c>
      <c r="M77" s="45">
        <v>0.5</v>
      </c>
      <c r="N77" s="41"/>
      <c r="O77" s="46">
        <f t="shared" si="6"/>
        <v>40</v>
      </c>
      <c r="P77" s="46">
        <v>0</v>
      </c>
      <c r="R77" s="35" t="s">
        <v>82</v>
      </c>
      <c r="S77" s="13"/>
    </row>
    <row r="78" spans="2:23" ht="25" customHeight="1" x14ac:dyDescent="0.2">
      <c r="B78" s="10"/>
      <c r="C78" s="26"/>
      <c r="D78" s="26"/>
      <c r="E78" s="34"/>
      <c r="F78" s="12"/>
      <c r="G78" s="26"/>
      <c r="H78" s="35" t="s">
        <v>74</v>
      </c>
      <c r="I78" s="42"/>
      <c r="J78" s="44">
        <v>1</v>
      </c>
      <c r="K78" s="26"/>
      <c r="L78" s="49">
        <v>12</v>
      </c>
      <c r="M78" s="45">
        <v>1</v>
      </c>
      <c r="N78" s="41"/>
      <c r="O78" s="46">
        <f t="shared" si="6"/>
        <v>12</v>
      </c>
      <c r="P78" s="46">
        <v>0</v>
      </c>
      <c r="R78" s="35" t="s">
        <v>83</v>
      </c>
      <c r="S78" s="13"/>
    </row>
    <row r="79" spans="2:23" ht="25" customHeight="1" x14ac:dyDescent="0.2">
      <c r="B79" s="10"/>
      <c r="C79" s="26"/>
      <c r="D79" s="26"/>
      <c r="E79" s="34"/>
      <c r="F79" s="12"/>
      <c r="G79" s="26"/>
      <c r="H79" s="35" t="s">
        <v>11</v>
      </c>
      <c r="J79" s="44">
        <v>1</v>
      </c>
      <c r="K79" s="26"/>
      <c r="L79" s="49">
        <v>108</v>
      </c>
      <c r="M79" s="45">
        <v>0.5</v>
      </c>
      <c r="N79" s="41"/>
      <c r="O79" s="46">
        <f t="shared" si="6"/>
        <v>54</v>
      </c>
      <c r="P79" s="46">
        <v>0</v>
      </c>
      <c r="R79" s="35" t="s">
        <v>84</v>
      </c>
      <c r="S79" s="13"/>
    </row>
    <row r="80" spans="2:23" ht="25" customHeight="1" x14ac:dyDescent="0.2">
      <c r="B80" s="10"/>
      <c r="C80" s="26"/>
      <c r="D80" s="26"/>
      <c r="E80" s="34"/>
      <c r="F80" s="12"/>
      <c r="G80" s="26"/>
      <c r="H80" s="35" t="s">
        <v>25</v>
      </c>
      <c r="J80" s="44">
        <v>1</v>
      </c>
      <c r="K80" s="26"/>
      <c r="L80" s="49">
        <v>34</v>
      </c>
      <c r="M80" s="45">
        <v>1</v>
      </c>
      <c r="N80" s="41"/>
      <c r="O80" s="46">
        <f t="shared" si="6"/>
        <v>34</v>
      </c>
      <c r="P80" s="46">
        <v>0</v>
      </c>
      <c r="R80" s="35" t="s">
        <v>118</v>
      </c>
      <c r="S80" s="13"/>
    </row>
    <row r="81" spans="2:19" ht="25" customHeight="1" x14ac:dyDescent="0.2">
      <c r="B81" s="10"/>
      <c r="C81" s="26"/>
      <c r="D81" s="26"/>
      <c r="F81" s="12"/>
      <c r="G81" s="26"/>
      <c r="H81" s="35" t="s">
        <v>26</v>
      </c>
      <c r="I81" s="35"/>
      <c r="J81" s="44">
        <v>1</v>
      </c>
      <c r="K81" s="26"/>
      <c r="L81" s="49">
        <v>60</v>
      </c>
      <c r="M81" s="45">
        <v>1</v>
      </c>
      <c r="N81" s="41"/>
      <c r="O81" s="46">
        <f t="shared" si="6"/>
        <v>60</v>
      </c>
      <c r="P81" s="46">
        <v>0</v>
      </c>
      <c r="R81" s="4" t="s">
        <v>117</v>
      </c>
      <c r="S81" s="13"/>
    </row>
    <row r="82" spans="2:19" ht="25" customHeight="1" x14ac:dyDescent="0.2">
      <c r="B82" s="10"/>
      <c r="C82" s="26"/>
      <c r="D82" s="26"/>
      <c r="E82" s="34"/>
      <c r="F82" s="12"/>
      <c r="G82" s="4"/>
      <c r="H82" s="4" t="s">
        <v>27</v>
      </c>
      <c r="I82" s="35"/>
      <c r="J82" s="44">
        <v>1</v>
      </c>
      <c r="K82" s="26"/>
      <c r="L82" s="49">
        <v>105</v>
      </c>
      <c r="M82" s="45">
        <v>1</v>
      </c>
      <c r="N82" s="41"/>
      <c r="O82" s="46">
        <f t="shared" si="6"/>
        <v>105</v>
      </c>
      <c r="P82" s="46">
        <v>0</v>
      </c>
      <c r="R82" s="4" t="s">
        <v>113</v>
      </c>
      <c r="S82" s="13"/>
    </row>
    <row r="83" spans="2:19" ht="25" customHeight="1" x14ac:dyDescent="0.2">
      <c r="B83" s="10"/>
      <c r="C83" s="26"/>
      <c r="D83" s="26"/>
      <c r="F83" s="12"/>
      <c r="G83" s="26"/>
      <c r="H83" s="35" t="s">
        <v>112</v>
      </c>
      <c r="I83" s="35"/>
      <c r="J83" s="44">
        <v>1</v>
      </c>
      <c r="K83" s="26"/>
      <c r="L83" s="49">
        <v>9</v>
      </c>
      <c r="M83" s="45">
        <v>1</v>
      </c>
      <c r="N83" s="41"/>
      <c r="O83" s="46">
        <f t="shared" si="6"/>
        <v>9</v>
      </c>
      <c r="P83" s="46">
        <v>0</v>
      </c>
      <c r="S83" s="13"/>
    </row>
    <row r="84" spans="2:19" ht="25" customHeight="1" x14ac:dyDescent="0.2">
      <c r="B84" s="10"/>
      <c r="C84" s="26"/>
      <c r="D84" s="26"/>
      <c r="F84" s="12"/>
      <c r="G84" s="26"/>
      <c r="H84" s="35" t="s">
        <v>2</v>
      </c>
      <c r="I84" s="35"/>
      <c r="J84" s="44">
        <v>1</v>
      </c>
      <c r="K84" s="26"/>
      <c r="L84" s="49">
        <v>55</v>
      </c>
      <c r="M84" s="45">
        <v>1</v>
      </c>
      <c r="N84" s="41"/>
      <c r="O84" s="46">
        <f t="shared" si="6"/>
        <v>55</v>
      </c>
      <c r="P84" s="46">
        <v>0</v>
      </c>
      <c r="R84" s="4" t="s">
        <v>114</v>
      </c>
      <c r="S84" s="13"/>
    </row>
    <row r="85" spans="2:19" ht="12" customHeight="1" x14ac:dyDescent="0.2">
      <c r="B85" s="10"/>
      <c r="C85" s="26"/>
      <c r="D85" s="26"/>
      <c r="E85" s="34"/>
      <c r="F85" s="35"/>
      <c r="G85" s="26"/>
      <c r="H85" s="35"/>
      <c r="I85" s="42"/>
      <c r="J85" s="42"/>
      <c r="K85" s="35"/>
      <c r="L85" s="42"/>
      <c r="M85" s="42"/>
      <c r="N85" s="42"/>
      <c r="O85" s="43"/>
      <c r="P85" s="43"/>
      <c r="Q85" s="43"/>
      <c r="R85" s="35"/>
      <c r="S85" s="13"/>
    </row>
    <row r="86" spans="2:19" ht="25" customHeight="1" x14ac:dyDescent="0.2">
      <c r="B86" s="10"/>
      <c r="C86" s="75" t="s">
        <v>148</v>
      </c>
      <c r="D86" s="76"/>
      <c r="E86" s="22"/>
      <c r="F86" s="12"/>
      <c r="G86" s="4"/>
      <c r="H86" s="22">
        <v>1</v>
      </c>
      <c r="I86" s="35"/>
      <c r="J86" s="44">
        <v>0</v>
      </c>
      <c r="K86" s="26"/>
      <c r="L86" s="49">
        <v>0</v>
      </c>
      <c r="M86" s="45">
        <v>1</v>
      </c>
      <c r="N86" s="41"/>
      <c r="O86" s="46">
        <f t="shared" ref="O86" si="7">J86*L86*M86</f>
        <v>0</v>
      </c>
      <c r="P86" s="46">
        <f>J86*L86*M86</f>
        <v>0</v>
      </c>
      <c r="Q86" s="43"/>
      <c r="R86" s="35"/>
      <c r="S86" s="13"/>
    </row>
    <row r="87" spans="2:19" ht="25" customHeight="1" x14ac:dyDescent="0.2">
      <c r="B87" s="10"/>
      <c r="C87" s="50">
        <f>SUM(O86:O90)/1000</f>
        <v>0</v>
      </c>
      <c r="D87" s="48">
        <f>C87/$O$102</f>
        <v>0</v>
      </c>
      <c r="E87" s="22"/>
      <c r="F87" s="12"/>
      <c r="G87" s="4"/>
      <c r="H87" s="22">
        <v>2</v>
      </c>
      <c r="I87" s="35"/>
      <c r="J87" s="44">
        <v>0</v>
      </c>
      <c r="K87" s="26"/>
      <c r="L87" s="49">
        <v>0</v>
      </c>
      <c r="M87" s="45">
        <v>1</v>
      </c>
      <c r="N87" s="41"/>
      <c r="O87" s="46">
        <f t="shared" ref="O87:O90" si="8">J87*L87*M87</f>
        <v>0</v>
      </c>
      <c r="P87" s="46">
        <f t="shared" ref="P87:P90" si="9">J87*L87*M87</f>
        <v>0</v>
      </c>
      <c r="Q87" s="43"/>
      <c r="R87" s="35"/>
      <c r="S87" s="13"/>
    </row>
    <row r="88" spans="2:19" ht="25" customHeight="1" x14ac:dyDescent="0.2">
      <c r="B88" s="10"/>
      <c r="C88" s="26"/>
      <c r="D88" s="26"/>
      <c r="E88" s="22"/>
      <c r="F88" s="12"/>
      <c r="G88" s="4"/>
      <c r="H88" s="22">
        <v>3</v>
      </c>
      <c r="I88" s="35"/>
      <c r="J88" s="44">
        <v>0</v>
      </c>
      <c r="K88" s="26"/>
      <c r="L88" s="49">
        <v>0</v>
      </c>
      <c r="M88" s="45">
        <v>1</v>
      </c>
      <c r="N88" s="41"/>
      <c r="O88" s="46">
        <f t="shared" si="8"/>
        <v>0</v>
      </c>
      <c r="P88" s="46">
        <f t="shared" si="9"/>
        <v>0</v>
      </c>
      <c r="Q88" s="43"/>
      <c r="R88" s="35"/>
      <c r="S88" s="13"/>
    </row>
    <row r="89" spans="2:19" ht="25" customHeight="1" x14ac:dyDescent="0.2">
      <c r="B89" s="10"/>
      <c r="C89" s="26"/>
      <c r="D89" s="26"/>
      <c r="E89" s="22"/>
      <c r="F89" s="12"/>
      <c r="G89" s="4"/>
      <c r="H89" s="22">
        <v>4</v>
      </c>
      <c r="I89" s="35"/>
      <c r="J89" s="44">
        <v>0</v>
      </c>
      <c r="K89" s="26"/>
      <c r="L89" s="49">
        <v>0</v>
      </c>
      <c r="M89" s="45">
        <v>1</v>
      </c>
      <c r="N89" s="41"/>
      <c r="O89" s="46">
        <f t="shared" si="8"/>
        <v>0</v>
      </c>
      <c r="P89" s="46">
        <f t="shared" si="9"/>
        <v>0</v>
      </c>
      <c r="Q89" s="43"/>
      <c r="R89" s="35"/>
      <c r="S89" s="13"/>
    </row>
    <row r="90" spans="2:19" ht="25" customHeight="1" x14ac:dyDescent="0.2">
      <c r="B90" s="10"/>
      <c r="C90" s="26"/>
      <c r="D90" s="26"/>
      <c r="E90" s="22"/>
      <c r="F90" s="12"/>
      <c r="G90" s="4"/>
      <c r="H90" s="22">
        <v>5</v>
      </c>
      <c r="I90" s="35"/>
      <c r="J90" s="44">
        <v>0</v>
      </c>
      <c r="K90" s="26"/>
      <c r="L90" s="49">
        <v>0</v>
      </c>
      <c r="M90" s="45">
        <v>1</v>
      </c>
      <c r="N90" s="41"/>
      <c r="O90" s="46">
        <f t="shared" si="8"/>
        <v>0</v>
      </c>
      <c r="P90" s="46">
        <f t="shared" si="9"/>
        <v>0</v>
      </c>
      <c r="Q90" s="43"/>
      <c r="R90" s="35"/>
      <c r="S90" s="13"/>
    </row>
    <row r="91" spans="2:19" ht="12" customHeight="1" x14ac:dyDescent="0.2">
      <c r="B91" s="10"/>
      <c r="C91" s="26"/>
      <c r="D91" s="26"/>
      <c r="E91" s="26"/>
      <c r="F91" s="35"/>
      <c r="G91" s="26"/>
      <c r="H91" s="35"/>
      <c r="I91" s="35"/>
      <c r="J91" s="41"/>
      <c r="K91" s="35"/>
      <c r="L91" s="42"/>
      <c r="M91" s="42"/>
      <c r="N91" s="41"/>
      <c r="O91" s="43"/>
      <c r="P91" s="43"/>
      <c r="Q91" s="43"/>
      <c r="R91" s="35"/>
      <c r="S91" s="13"/>
    </row>
    <row r="92" spans="2:19" ht="34" customHeight="1" x14ac:dyDescent="0.2">
      <c r="B92" s="10"/>
      <c r="C92" s="72" t="s">
        <v>139</v>
      </c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4"/>
      <c r="S92" s="13"/>
    </row>
    <row r="93" spans="2:19" ht="12" customHeight="1" x14ac:dyDescent="0.2">
      <c r="B93" s="10"/>
      <c r="C93" s="26"/>
      <c r="D93" s="26"/>
      <c r="E93" s="26"/>
      <c r="F93" s="35"/>
      <c r="G93" s="26"/>
      <c r="H93" s="35"/>
      <c r="I93" s="35"/>
      <c r="J93" s="41"/>
      <c r="K93" s="35"/>
      <c r="L93" s="42"/>
      <c r="M93" s="42"/>
      <c r="N93" s="41"/>
      <c r="O93" s="43"/>
      <c r="P93" s="43"/>
      <c r="Q93" s="43"/>
      <c r="R93" s="35"/>
      <c r="S93" s="13"/>
    </row>
    <row r="94" spans="2:19" ht="25" customHeight="1" x14ac:dyDescent="0.2">
      <c r="B94" s="10"/>
      <c r="C94" s="75" t="s">
        <v>144</v>
      </c>
      <c r="D94" s="76"/>
      <c r="E94" s="34"/>
      <c r="F94" s="12"/>
      <c r="G94" s="26"/>
      <c r="H94" s="35" t="s">
        <v>9</v>
      </c>
      <c r="I94" s="42"/>
      <c r="J94" s="44">
        <f>$R$7</f>
        <v>6</v>
      </c>
      <c r="K94" s="26"/>
      <c r="L94" s="49">
        <v>800</v>
      </c>
      <c r="M94" s="45">
        <v>1</v>
      </c>
      <c r="N94" s="41"/>
      <c r="O94" s="46">
        <f t="shared" ref="O94" si="10">J94*L94*M94</f>
        <v>4800</v>
      </c>
      <c r="P94" s="46">
        <v>0</v>
      </c>
      <c r="R94" s="4" t="s">
        <v>158</v>
      </c>
      <c r="S94" s="13"/>
    </row>
    <row r="95" spans="2:19" ht="25" customHeight="1" x14ac:dyDescent="0.2">
      <c r="B95" s="10"/>
      <c r="C95" s="50"/>
      <c r="D95" s="26"/>
      <c r="E95" s="34"/>
      <c r="F95" s="12"/>
      <c r="G95" s="26"/>
      <c r="H95" s="35" t="s">
        <v>133</v>
      </c>
      <c r="I95" s="42"/>
      <c r="J95" s="44">
        <f t="shared" ref="J95:J96" si="11">$R$7</f>
        <v>6</v>
      </c>
      <c r="K95" s="26"/>
      <c r="L95" s="49">
        <v>80</v>
      </c>
      <c r="M95" s="45">
        <v>1</v>
      </c>
      <c r="N95" s="41"/>
      <c r="O95" s="46">
        <f>J95*L95*M95</f>
        <v>480</v>
      </c>
      <c r="P95" s="46">
        <v>0</v>
      </c>
      <c r="Q95" s="31"/>
      <c r="R95" s="35" t="s">
        <v>159</v>
      </c>
      <c r="S95" s="13"/>
    </row>
    <row r="96" spans="2:19" ht="25" customHeight="1" x14ac:dyDescent="0.2">
      <c r="B96" s="10"/>
      <c r="C96" s="26"/>
      <c r="D96" s="26"/>
      <c r="E96" s="34"/>
      <c r="F96" s="12"/>
      <c r="G96" s="26"/>
      <c r="H96" s="35" t="s">
        <v>132</v>
      </c>
      <c r="I96" s="42"/>
      <c r="J96" s="44">
        <f t="shared" si="11"/>
        <v>6</v>
      </c>
      <c r="K96" s="26">
        <v>15</v>
      </c>
      <c r="L96" s="49">
        <f>15*2/1.5</f>
        <v>20</v>
      </c>
      <c r="M96" s="45">
        <v>0.5</v>
      </c>
      <c r="N96" s="41"/>
      <c r="O96" s="46">
        <f>J96*L96*M96</f>
        <v>60</v>
      </c>
      <c r="P96" s="46">
        <v>0</v>
      </c>
      <c r="Q96" s="31"/>
      <c r="R96" s="35" t="s">
        <v>160</v>
      </c>
      <c r="S96" s="13"/>
    </row>
    <row r="97" spans="1:19" ht="25" customHeight="1" x14ac:dyDescent="0.2">
      <c r="B97" s="10"/>
      <c r="C97" s="26"/>
      <c r="D97" s="26"/>
      <c r="E97" s="34"/>
      <c r="F97" s="12"/>
      <c r="G97" s="26"/>
      <c r="H97" s="35" t="s">
        <v>20</v>
      </c>
      <c r="I97" s="42"/>
      <c r="J97" s="44">
        <v>1</v>
      </c>
      <c r="K97" s="26"/>
      <c r="L97" s="49">
        <v>96</v>
      </c>
      <c r="M97" s="45">
        <v>0.5</v>
      </c>
      <c r="N97" s="41"/>
      <c r="O97" s="46">
        <f>J97*L97*M97</f>
        <v>48</v>
      </c>
      <c r="P97" s="46">
        <v>0</v>
      </c>
      <c r="R97" s="4" t="s">
        <v>161</v>
      </c>
      <c r="S97" s="13"/>
    </row>
    <row r="98" spans="1:19" ht="25" customHeight="1" x14ac:dyDescent="0.2">
      <c r="A98" s="13"/>
      <c r="B98" s="32"/>
      <c r="C98" s="26"/>
      <c r="D98" s="26"/>
      <c r="E98" s="34"/>
      <c r="F98" s="12"/>
      <c r="G98" s="26"/>
      <c r="H98" s="35" t="s">
        <v>131</v>
      </c>
      <c r="I98" s="42"/>
      <c r="J98" s="44">
        <v>1</v>
      </c>
      <c r="K98" s="26"/>
      <c r="L98" s="49">
        <v>1000</v>
      </c>
      <c r="M98" s="45">
        <v>1</v>
      </c>
      <c r="N98" s="41"/>
      <c r="O98" s="46">
        <f>J98*L98*M98</f>
        <v>1000</v>
      </c>
      <c r="P98" s="46">
        <v>0</v>
      </c>
      <c r="Q98" s="31"/>
      <c r="R98" s="35" t="s">
        <v>162</v>
      </c>
      <c r="S98" s="13"/>
    </row>
    <row r="99" spans="1:19" ht="12" customHeight="1" x14ac:dyDescent="0.2">
      <c r="B99" s="10"/>
      <c r="C99" s="26"/>
      <c r="D99" s="26"/>
      <c r="E99" s="26"/>
      <c r="F99" s="35"/>
      <c r="G99" s="26"/>
      <c r="H99" s="35"/>
      <c r="I99" s="35"/>
      <c r="J99" s="41"/>
      <c r="K99" s="35"/>
      <c r="L99" s="42"/>
      <c r="M99" s="42"/>
      <c r="N99" s="41"/>
      <c r="O99" s="43"/>
      <c r="P99" s="43"/>
      <c r="Q99" s="43"/>
      <c r="R99" s="35"/>
      <c r="S99" s="13"/>
    </row>
    <row r="100" spans="1:19" ht="34" customHeight="1" x14ac:dyDescent="0.2">
      <c r="B100" s="10"/>
      <c r="C100" s="72" t="s">
        <v>140</v>
      </c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4"/>
      <c r="S100" s="13"/>
    </row>
    <row r="101" spans="1:19" ht="12" customHeight="1" x14ac:dyDescent="0.2">
      <c r="B101" s="10"/>
      <c r="C101" s="26"/>
      <c r="D101" s="26"/>
      <c r="E101" s="26"/>
      <c r="F101" s="35"/>
      <c r="G101" s="26"/>
      <c r="H101" s="35"/>
      <c r="I101" s="35"/>
      <c r="J101" s="41"/>
      <c r="K101" s="35"/>
      <c r="L101" s="42"/>
      <c r="M101" s="42"/>
      <c r="N101" s="41"/>
      <c r="O101" s="43"/>
      <c r="P101" s="43"/>
      <c r="Q101" s="43"/>
      <c r="R101" s="35"/>
      <c r="S101" s="13"/>
    </row>
    <row r="102" spans="1:19" ht="30" customHeight="1" x14ac:dyDescent="0.2">
      <c r="B102" s="10"/>
      <c r="C102" s="75" t="s">
        <v>137</v>
      </c>
      <c r="D102" s="76"/>
      <c r="E102" s="34"/>
      <c r="F102" s="53"/>
      <c r="G102" s="6"/>
      <c r="H102" s="54" t="s">
        <v>138</v>
      </c>
      <c r="I102" s="55"/>
      <c r="J102" s="55"/>
      <c r="K102" s="8"/>
      <c r="L102" s="55"/>
      <c r="M102" s="55"/>
      <c r="N102" s="55"/>
      <c r="O102" s="56">
        <f>SUM(O15:O90)/1000</f>
        <v>8.8179999999999996</v>
      </c>
      <c r="P102" s="56">
        <f>SUM(P15:P90)/1000</f>
        <v>3.0659999999999998</v>
      </c>
      <c r="Q102" s="57"/>
      <c r="R102" s="58" t="s">
        <v>142</v>
      </c>
      <c r="S102" s="13"/>
    </row>
    <row r="103" spans="1:19" ht="30" customHeight="1" x14ac:dyDescent="0.2">
      <c r="B103" s="10"/>
      <c r="C103" s="26"/>
      <c r="D103" s="26"/>
      <c r="E103" s="34"/>
      <c r="F103" s="59"/>
      <c r="G103" s="35"/>
      <c r="H103" s="35" t="s">
        <v>139</v>
      </c>
      <c r="I103" s="42"/>
      <c r="J103" s="42"/>
      <c r="K103" s="35"/>
      <c r="L103" s="42"/>
      <c r="M103" s="42"/>
      <c r="N103" s="42"/>
      <c r="O103" s="60">
        <f>SUM(O94:O98)/1000</f>
        <v>6.3879999999999999</v>
      </c>
      <c r="P103" s="60">
        <f>SUM(P94:P98)/1000</f>
        <v>0</v>
      </c>
      <c r="Q103" s="43"/>
      <c r="R103" s="51" t="s">
        <v>142</v>
      </c>
      <c r="S103" s="13"/>
    </row>
    <row r="104" spans="1:19" ht="30" customHeight="1" x14ac:dyDescent="0.2">
      <c r="B104" s="10"/>
      <c r="C104" s="26"/>
      <c r="D104" s="26"/>
      <c r="E104" s="34"/>
      <c r="F104" s="61"/>
      <c r="G104" s="17"/>
      <c r="H104" s="17" t="s">
        <v>140</v>
      </c>
      <c r="I104" s="62"/>
      <c r="J104" s="62"/>
      <c r="K104" s="17"/>
      <c r="L104" s="62"/>
      <c r="M104" s="62"/>
      <c r="N104" s="62"/>
      <c r="O104" s="60">
        <f>O103+O102</f>
        <v>15.206</v>
      </c>
      <c r="P104" s="60">
        <f>P103+P102</f>
        <v>3.0659999999999998</v>
      </c>
      <c r="Q104" s="63"/>
      <c r="R104" s="64" t="s">
        <v>142</v>
      </c>
      <c r="S104" s="13"/>
    </row>
    <row r="105" spans="1:19" ht="15" customHeight="1" x14ac:dyDescent="0.2">
      <c r="B105" s="10"/>
      <c r="C105" s="26"/>
      <c r="D105" s="26"/>
      <c r="E105" s="34"/>
      <c r="F105" s="35"/>
      <c r="G105" s="35"/>
      <c r="H105" s="35"/>
      <c r="I105" s="42"/>
      <c r="J105" s="42"/>
      <c r="K105" s="35"/>
      <c r="L105" s="42"/>
      <c r="M105" s="42"/>
      <c r="N105" s="42"/>
      <c r="O105" s="65"/>
      <c r="P105" s="65"/>
      <c r="Q105" s="43"/>
      <c r="R105" s="35"/>
      <c r="S105" s="13"/>
    </row>
    <row r="106" spans="1:19" ht="30" customHeight="1" x14ac:dyDescent="0.2">
      <c r="B106" s="10"/>
      <c r="C106" s="75" t="s">
        <v>156</v>
      </c>
      <c r="D106" s="76"/>
      <c r="E106" s="34"/>
      <c r="F106" s="77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9"/>
      <c r="S106" s="13"/>
    </row>
    <row r="107" spans="1:19" ht="30" customHeight="1" x14ac:dyDescent="0.2">
      <c r="B107" s="10"/>
      <c r="C107" s="26"/>
      <c r="D107" s="26"/>
      <c r="E107" s="34"/>
      <c r="F107" s="66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8"/>
      <c r="S107" s="13"/>
    </row>
    <row r="108" spans="1:19" ht="30" customHeight="1" x14ac:dyDescent="0.2">
      <c r="B108" s="10"/>
      <c r="C108" s="26"/>
      <c r="D108" s="26"/>
      <c r="E108" s="34"/>
      <c r="F108" s="66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8"/>
      <c r="S108" s="13"/>
    </row>
    <row r="109" spans="1:19" ht="30" customHeight="1" x14ac:dyDescent="0.2">
      <c r="B109" s="10"/>
      <c r="C109" s="26"/>
      <c r="D109" s="26"/>
      <c r="E109" s="34"/>
      <c r="F109" s="66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8"/>
      <c r="S109" s="13"/>
    </row>
    <row r="110" spans="1:19" ht="30" customHeight="1" x14ac:dyDescent="0.2">
      <c r="B110" s="10"/>
      <c r="C110" s="26"/>
      <c r="D110" s="26"/>
      <c r="E110" s="34"/>
      <c r="F110" s="66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8"/>
      <c r="S110" s="13"/>
    </row>
    <row r="111" spans="1:19" ht="30" customHeight="1" x14ac:dyDescent="0.2">
      <c r="B111" s="10"/>
      <c r="C111" s="26"/>
      <c r="D111" s="26"/>
      <c r="E111" s="34"/>
      <c r="F111" s="69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1"/>
      <c r="S111" s="13"/>
    </row>
    <row r="112" spans="1:19" x14ac:dyDescent="0.2">
      <c r="B112" s="14"/>
      <c r="C112" s="15"/>
      <c r="D112" s="15"/>
      <c r="E112" s="15"/>
      <c r="F112" s="17"/>
      <c r="G112" s="15"/>
      <c r="H112" s="17"/>
      <c r="I112" s="17"/>
      <c r="J112" s="62"/>
      <c r="K112" s="17"/>
      <c r="L112" s="62"/>
      <c r="M112" s="62"/>
      <c r="N112" s="62"/>
      <c r="O112" s="63"/>
      <c r="P112" s="63"/>
      <c r="Q112" s="63"/>
      <c r="R112" s="17"/>
      <c r="S112" s="18"/>
    </row>
    <row r="113" spans="8:8" ht="8" customHeight="1" x14ac:dyDescent="0.2">
      <c r="H113" s="35"/>
    </row>
    <row r="114" spans="8:8" x14ac:dyDescent="0.2">
      <c r="H114" s="35"/>
    </row>
    <row r="115" spans="8:8" x14ac:dyDescent="0.2">
      <c r="H115" s="35"/>
    </row>
  </sheetData>
  <mergeCells count="21">
    <mergeCell ref="B2:S2"/>
    <mergeCell ref="C92:R92"/>
    <mergeCell ref="C102:D102"/>
    <mergeCell ref="C106:D106"/>
    <mergeCell ref="F106:R106"/>
    <mergeCell ref="C100:R100"/>
    <mergeCell ref="F13:R13"/>
    <mergeCell ref="C15:D15"/>
    <mergeCell ref="C40:D40"/>
    <mergeCell ref="C25:D25"/>
    <mergeCell ref="C69:D69"/>
    <mergeCell ref="C58:D58"/>
    <mergeCell ref="C75:D75"/>
    <mergeCell ref="C45:D45"/>
    <mergeCell ref="C86:D86"/>
    <mergeCell ref="C94:D94"/>
    <mergeCell ref="F107:R107"/>
    <mergeCell ref="F108:R108"/>
    <mergeCell ref="F109:R109"/>
    <mergeCell ref="F110:R110"/>
    <mergeCell ref="F111:R1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fitToHeight="2" orientation="portrait" horizontalDpi="0" verticalDpi="0"/>
  <ignoredErrors>
    <ignoredError sqref="P16 P26:P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Checklist</vt:lpstr>
      <vt:lpstr>Demo</vt:lpstr>
      <vt:lpstr>Checklist!Afdrukbereik</vt:lpstr>
      <vt:lpstr>Demo!Afdrukbereik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Deblaere</dc:creator>
  <cp:lastModifiedBy>Christophe Deblaere</cp:lastModifiedBy>
  <cp:lastPrinted>2020-10-30T09:08:56Z</cp:lastPrinted>
  <dcterms:created xsi:type="dcterms:W3CDTF">2020-09-28T06:31:32Z</dcterms:created>
  <dcterms:modified xsi:type="dcterms:W3CDTF">2020-11-01T08:40:44Z</dcterms:modified>
</cp:coreProperties>
</file>